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rct-share\CRCT17\Nicole\Article imagerie\Révisions Theranostics\8 ctrl 10 KPC FINAL\Figures FINAL\"/>
    </mc:Choice>
  </mc:AlternateContent>
  <bookViews>
    <workbookView xWindow="0" yWindow="0" windowWidth="26820" windowHeight="11010" activeTab="5"/>
  </bookViews>
  <sheets>
    <sheet name="KPC n=10 all data " sheetId="1" r:id="rId1"/>
    <sheet name="Summary KPC" sheetId="5" r:id="rId2"/>
    <sheet name="summary KPC tumoral" sheetId="2" r:id="rId3"/>
    <sheet name="evolution % " sheetId="3" r:id="rId4"/>
    <sheet name="Ctrl n=8 all data" sheetId="10" r:id="rId5"/>
    <sheet name="Summary Ctrl" sheetId="11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46" i="10" l="1"/>
  <c r="U246" i="10"/>
  <c r="T246" i="10"/>
  <c r="S246" i="10"/>
  <c r="R246" i="10"/>
  <c r="Q246" i="10"/>
  <c r="P246" i="10"/>
  <c r="O246" i="10"/>
  <c r="V245" i="10"/>
  <c r="U245" i="10"/>
  <c r="T245" i="10"/>
  <c r="S245" i="10"/>
  <c r="R245" i="10"/>
  <c r="Q245" i="10"/>
  <c r="P245" i="10"/>
  <c r="O245" i="10"/>
  <c r="V242" i="10"/>
  <c r="U242" i="10"/>
  <c r="T242" i="10"/>
  <c r="S242" i="10"/>
  <c r="R242" i="10"/>
  <c r="Q242" i="10"/>
  <c r="P242" i="10"/>
  <c r="O242" i="10"/>
  <c r="V241" i="10"/>
  <c r="U241" i="10"/>
  <c r="T241" i="10"/>
  <c r="S241" i="10"/>
  <c r="R241" i="10"/>
  <c r="Q241" i="10"/>
  <c r="P241" i="10"/>
  <c r="O241" i="10"/>
  <c r="V240" i="10"/>
  <c r="U240" i="10"/>
  <c r="T240" i="10"/>
  <c r="S240" i="10"/>
  <c r="R240" i="10"/>
  <c r="Q240" i="10"/>
  <c r="P240" i="10"/>
  <c r="O240" i="10"/>
  <c r="V233" i="10"/>
  <c r="U233" i="10"/>
  <c r="T233" i="10"/>
  <c r="S233" i="10"/>
  <c r="R233" i="10"/>
  <c r="Q233" i="10"/>
  <c r="P233" i="10"/>
  <c r="O233" i="10"/>
  <c r="V232" i="10"/>
  <c r="U232" i="10"/>
  <c r="T232" i="10"/>
  <c r="S232" i="10"/>
  <c r="R232" i="10"/>
  <c r="Q232" i="10"/>
  <c r="P232" i="10"/>
  <c r="O232" i="10"/>
  <c r="V230" i="10"/>
  <c r="U230" i="10"/>
  <c r="T230" i="10"/>
  <c r="S230" i="10"/>
  <c r="R230" i="10"/>
  <c r="Q230" i="10"/>
  <c r="P230" i="10"/>
  <c r="O230" i="10"/>
  <c r="V228" i="10"/>
  <c r="U228" i="10"/>
  <c r="T228" i="10"/>
  <c r="S228" i="10"/>
  <c r="R228" i="10"/>
  <c r="Q228" i="10"/>
  <c r="P228" i="10"/>
  <c r="O228" i="10"/>
  <c r="V227" i="10"/>
  <c r="U227" i="10"/>
  <c r="T227" i="10"/>
  <c r="S227" i="10"/>
  <c r="R227" i="10"/>
  <c r="Q227" i="10"/>
  <c r="P227" i="10"/>
  <c r="O227" i="10"/>
  <c r="V226" i="10"/>
  <c r="U226" i="10"/>
  <c r="T226" i="10"/>
  <c r="S226" i="10"/>
  <c r="R226" i="10"/>
  <c r="Q226" i="10"/>
  <c r="P226" i="10"/>
  <c r="O226" i="10"/>
  <c r="V225" i="10"/>
  <c r="U225" i="10"/>
  <c r="T225" i="10"/>
  <c r="S225" i="10"/>
  <c r="R225" i="10"/>
  <c r="Q225" i="10"/>
  <c r="P225" i="10"/>
  <c r="O225" i="10"/>
  <c r="V224" i="10"/>
  <c r="U224" i="10"/>
  <c r="T224" i="10"/>
  <c r="S224" i="10"/>
  <c r="R224" i="10"/>
  <c r="Q224" i="10"/>
  <c r="P224" i="10"/>
  <c r="O224" i="10"/>
  <c r="V223" i="10"/>
  <c r="U223" i="10"/>
  <c r="T223" i="10"/>
  <c r="S223" i="10"/>
  <c r="R223" i="10"/>
  <c r="Q223" i="10"/>
  <c r="P223" i="10"/>
  <c r="O223" i="10"/>
  <c r="V222" i="10"/>
  <c r="U222" i="10"/>
  <c r="T222" i="10"/>
  <c r="S222" i="10"/>
  <c r="R222" i="10"/>
  <c r="Q222" i="10"/>
  <c r="P222" i="10"/>
  <c r="O222" i="10"/>
  <c r="V220" i="10"/>
  <c r="U220" i="10"/>
  <c r="T220" i="10"/>
  <c r="S220" i="10"/>
  <c r="R220" i="10"/>
  <c r="Q220" i="10"/>
  <c r="P220" i="10"/>
  <c r="O220" i="10"/>
  <c r="V219" i="10"/>
  <c r="U219" i="10"/>
  <c r="T219" i="10"/>
  <c r="S219" i="10"/>
  <c r="R219" i="10"/>
  <c r="Q219" i="10"/>
  <c r="P219" i="10"/>
  <c r="O219" i="10"/>
  <c r="V216" i="10"/>
  <c r="U216" i="10"/>
  <c r="T216" i="10"/>
  <c r="S216" i="10"/>
  <c r="R216" i="10"/>
  <c r="Q216" i="10"/>
  <c r="P216" i="10"/>
  <c r="O216" i="10"/>
  <c r="V215" i="10"/>
  <c r="U215" i="10"/>
  <c r="T215" i="10"/>
  <c r="S215" i="10"/>
  <c r="R215" i="10"/>
  <c r="Q215" i="10"/>
  <c r="P215" i="10"/>
  <c r="O215" i="10"/>
  <c r="V212" i="10"/>
  <c r="U212" i="10"/>
  <c r="T212" i="10"/>
  <c r="S212" i="10"/>
  <c r="R212" i="10"/>
  <c r="Q212" i="10"/>
  <c r="P212" i="10"/>
  <c r="O212" i="10"/>
  <c r="V211" i="10"/>
  <c r="U211" i="10"/>
  <c r="T211" i="10"/>
  <c r="S211" i="10"/>
  <c r="R211" i="10"/>
  <c r="Q211" i="10"/>
  <c r="P211" i="10"/>
  <c r="O211" i="10"/>
  <c r="V197" i="10"/>
  <c r="U197" i="10"/>
  <c r="T197" i="10"/>
  <c r="S197" i="10"/>
  <c r="R197" i="10"/>
  <c r="Q197" i="10"/>
  <c r="P197" i="10"/>
  <c r="O197" i="10"/>
  <c r="V196" i="10"/>
  <c r="U196" i="10"/>
  <c r="T196" i="10"/>
  <c r="S196" i="10"/>
  <c r="R196" i="10"/>
  <c r="Q196" i="10"/>
  <c r="P196" i="10"/>
  <c r="O196" i="10"/>
  <c r="V193" i="10"/>
  <c r="U193" i="10"/>
  <c r="T193" i="10"/>
  <c r="S193" i="10"/>
  <c r="R193" i="10"/>
  <c r="Q193" i="10"/>
  <c r="P193" i="10"/>
  <c r="O193" i="10"/>
  <c r="V192" i="10"/>
  <c r="U192" i="10"/>
  <c r="T192" i="10"/>
  <c r="S192" i="10"/>
  <c r="R192" i="10"/>
  <c r="Q192" i="10"/>
  <c r="P192" i="10"/>
  <c r="O192" i="10"/>
  <c r="V191" i="10"/>
  <c r="U191" i="10"/>
  <c r="T191" i="10"/>
  <c r="S191" i="10"/>
  <c r="R191" i="10"/>
  <c r="Q191" i="10"/>
  <c r="P191" i="10"/>
  <c r="O191" i="10"/>
  <c r="V190" i="10"/>
  <c r="U190" i="10"/>
  <c r="T190" i="10"/>
  <c r="S190" i="10"/>
  <c r="R190" i="10"/>
  <c r="Q190" i="10"/>
  <c r="P190" i="10"/>
  <c r="O190" i="10"/>
  <c r="V189" i="10"/>
  <c r="U189" i="10"/>
  <c r="T189" i="10"/>
  <c r="S189" i="10"/>
  <c r="R189" i="10"/>
  <c r="Q189" i="10"/>
  <c r="P189" i="10"/>
  <c r="O189" i="10"/>
  <c r="V188" i="10"/>
  <c r="U188" i="10"/>
  <c r="T188" i="10"/>
  <c r="S188" i="10"/>
  <c r="R188" i="10"/>
  <c r="Q188" i="10"/>
  <c r="P188" i="10"/>
  <c r="O188" i="10"/>
  <c r="V187" i="10"/>
  <c r="U187" i="10"/>
  <c r="T187" i="10"/>
  <c r="S187" i="10"/>
  <c r="R187" i="10"/>
  <c r="Q187" i="10"/>
  <c r="P187" i="10"/>
  <c r="O187" i="10"/>
  <c r="V186" i="10"/>
  <c r="U186" i="10"/>
  <c r="T186" i="10"/>
  <c r="S186" i="10"/>
  <c r="R186" i="10"/>
  <c r="Q186" i="10"/>
  <c r="P186" i="10"/>
  <c r="O186" i="10"/>
  <c r="V184" i="10"/>
  <c r="U184" i="10"/>
  <c r="T184" i="10"/>
  <c r="S184" i="10"/>
  <c r="R184" i="10"/>
  <c r="Q184" i="10"/>
  <c r="P184" i="10"/>
  <c r="O184" i="10"/>
  <c r="V183" i="10"/>
  <c r="U183" i="10"/>
  <c r="T183" i="10"/>
  <c r="S183" i="10"/>
  <c r="R183" i="10"/>
  <c r="Q183" i="10"/>
  <c r="P183" i="10"/>
  <c r="O183" i="10"/>
  <c r="V180" i="10"/>
  <c r="U180" i="10"/>
  <c r="T180" i="10"/>
  <c r="S180" i="10"/>
  <c r="R180" i="10"/>
  <c r="Q180" i="10"/>
  <c r="P180" i="10"/>
  <c r="O180" i="10"/>
  <c r="V176" i="10"/>
  <c r="U176" i="10"/>
  <c r="T176" i="10"/>
  <c r="S176" i="10"/>
  <c r="R176" i="10"/>
  <c r="Q176" i="10"/>
  <c r="P176" i="10"/>
  <c r="O176" i="10"/>
  <c r="V175" i="10"/>
  <c r="U175" i="10"/>
  <c r="T175" i="10"/>
  <c r="S175" i="10"/>
  <c r="R175" i="10"/>
  <c r="Q175" i="10"/>
  <c r="P175" i="10"/>
  <c r="O175" i="10"/>
  <c r="V174" i="10"/>
  <c r="U174" i="10"/>
  <c r="T174" i="10"/>
  <c r="S174" i="10"/>
  <c r="R174" i="10"/>
  <c r="Q174" i="10"/>
  <c r="P174" i="10"/>
  <c r="O174" i="10"/>
  <c r="V166" i="10"/>
  <c r="U166" i="10"/>
  <c r="T166" i="10"/>
  <c r="S166" i="10"/>
  <c r="R166" i="10"/>
  <c r="Q166" i="10"/>
  <c r="P166" i="10"/>
  <c r="O166" i="10"/>
  <c r="V164" i="10"/>
  <c r="U164" i="10"/>
  <c r="T164" i="10"/>
  <c r="S164" i="10"/>
  <c r="R164" i="10"/>
  <c r="Q164" i="10"/>
  <c r="P164" i="10"/>
  <c r="O164" i="10"/>
  <c r="V162" i="10"/>
  <c r="U162" i="10"/>
  <c r="T162" i="10"/>
  <c r="S162" i="10"/>
  <c r="R162" i="10"/>
  <c r="Q162" i="10"/>
  <c r="P162" i="10"/>
  <c r="O162" i="10"/>
  <c r="V160" i="10"/>
  <c r="U160" i="10"/>
  <c r="T160" i="10"/>
  <c r="S160" i="10"/>
  <c r="R160" i="10"/>
  <c r="Q160" i="10"/>
  <c r="P160" i="10"/>
  <c r="O160" i="10"/>
  <c r="V159" i="10"/>
  <c r="U159" i="10"/>
  <c r="T159" i="10"/>
  <c r="S159" i="10"/>
  <c r="R159" i="10"/>
  <c r="Q159" i="10"/>
  <c r="P159" i="10"/>
  <c r="O159" i="10"/>
  <c r="V154" i="10"/>
  <c r="U154" i="10"/>
  <c r="T154" i="10"/>
  <c r="S154" i="10"/>
  <c r="R154" i="10"/>
  <c r="Q154" i="10"/>
  <c r="P154" i="10"/>
  <c r="O154" i="10"/>
  <c r="V151" i="10"/>
  <c r="U151" i="10"/>
  <c r="T151" i="10"/>
  <c r="S151" i="10"/>
  <c r="R151" i="10"/>
  <c r="Q151" i="10"/>
  <c r="P151" i="10"/>
  <c r="O151" i="10"/>
  <c r="V149" i="10"/>
  <c r="U149" i="10"/>
  <c r="T149" i="10"/>
  <c r="S149" i="10"/>
  <c r="R149" i="10"/>
  <c r="Q149" i="10"/>
  <c r="P149" i="10"/>
  <c r="O149" i="10"/>
  <c r="V146" i="10"/>
  <c r="U146" i="10"/>
  <c r="T146" i="10"/>
  <c r="S146" i="10"/>
  <c r="R146" i="10"/>
  <c r="Q146" i="10"/>
  <c r="P146" i="10"/>
  <c r="O146" i="10"/>
  <c r="V139" i="10"/>
  <c r="U139" i="10"/>
  <c r="T139" i="10"/>
  <c r="S139" i="10"/>
  <c r="R139" i="10"/>
  <c r="Q139" i="10"/>
  <c r="P139" i="10"/>
  <c r="O139" i="10"/>
  <c r="V136" i="10"/>
  <c r="U136" i="10"/>
  <c r="T136" i="10"/>
  <c r="S136" i="10"/>
  <c r="R136" i="10"/>
  <c r="Q136" i="10"/>
  <c r="P136" i="10"/>
  <c r="O136" i="10"/>
  <c r="V134" i="10"/>
  <c r="U134" i="10"/>
  <c r="T134" i="10"/>
  <c r="S134" i="10"/>
  <c r="R134" i="10"/>
  <c r="Q134" i="10"/>
  <c r="P134" i="10"/>
  <c r="O134" i="10"/>
  <c r="V132" i="10"/>
  <c r="U132" i="10"/>
  <c r="T132" i="10"/>
  <c r="S132" i="10"/>
  <c r="R132" i="10"/>
  <c r="Q132" i="10"/>
  <c r="P132" i="10"/>
  <c r="O132" i="10"/>
  <c r="V131" i="10"/>
  <c r="U131" i="10"/>
  <c r="T131" i="10"/>
  <c r="S131" i="10"/>
  <c r="R131" i="10"/>
  <c r="Q131" i="10"/>
  <c r="P131" i="10"/>
  <c r="O131" i="10"/>
  <c r="V126" i="10"/>
  <c r="U126" i="10"/>
  <c r="T126" i="10"/>
  <c r="S126" i="10"/>
  <c r="R126" i="10"/>
  <c r="Q126" i="10"/>
  <c r="P126" i="10"/>
  <c r="O126" i="10"/>
  <c r="V123" i="10"/>
  <c r="U123" i="10"/>
  <c r="T123" i="10"/>
  <c r="S123" i="10"/>
  <c r="R123" i="10"/>
  <c r="Q123" i="10"/>
  <c r="P123" i="10"/>
  <c r="O123" i="10"/>
  <c r="V121" i="10"/>
  <c r="U121" i="10"/>
  <c r="T121" i="10"/>
  <c r="S121" i="10"/>
  <c r="R121" i="10"/>
  <c r="Q121" i="10"/>
  <c r="P121" i="10"/>
  <c r="O121" i="10"/>
  <c r="V118" i="10"/>
  <c r="U118" i="10"/>
  <c r="T118" i="10"/>
  <c r="S118" i="10"/>
  <c r="R118" i="10"/>
  <c r="Q118" i="10"/>
  <c r="P118" i="10"/>
  <c r="O118" i="10"/>
  <c r="V108" i="10"/>
  <c r="U108" i="10"/>
  <c r="T108" i="10"/>
  <c r="S108" i="10"/>
  <c r="R108" i="10"/>
  <c r="Q108" i="10"/>
  <c r="P108" i="10"/>
  <c r="O108" i="10"/>
  <c r="V104" i="10"/>
  <c r="U104" i="10"/>
  <c r="T104" i="10"/>
  <c r="S104" i="10"/>
  <c r="R104" i="10"/>
  <c r="Q104" i="10"/>
  <c r="P104" i="10"/>
  <c r="O104" i="10"/>
  <c r="V102" i="10"/>
  <c r="U102" i="10"/>
  <c r="T102" i="10"/>
  <c r="S102" i="10"/>
  <c r="R102" i="10"/>
  <c r="Q102" i="10"/>
  <c r="P102" i="10"/>
  <c r="O102" i="10"/>
  <c r="V101" i="10"/>
  <c r="U101" i="10"/>
  <c r="T101" i="10"/>
  <c r="S101" i="10"/>
  <c r="R101" i="10"/>
  <c r="Q101" i="10"/>
  <c r="P101" i="10"/>
  <c r="O101" i="10"/>
  <c r="V97" i="10"/>
  <c r="U97" i="10"/>
  <c r="T97" i="10"/>
  <c r="S97" i="10"/>
  <c r="R97" i="10"/>
  <c r="Q97" i="10"/>
  <c r="P97" i="10"/>
  <c r="O97" i="10"/>
  <c r="V94" i="10"/>
  <c r="U94" i="10"/>
  <c r="T94" i="10"/>
  <c r="S94" i="10"/>
  <c r="R94" i="10"/>
  <c r="Q94" i="10"/>
  <c r="P94" i="10"/>
  <c r="O94" i="10"/>
  <c r="V91" i="10"/>
  <c r="U91" i="10"/>
  <c r="T91" i="10"/>
  <c r="S91" i="10"/>
  <c r="R91" i="10"/>
  <c r="Q91" i="10"/>
  <c r="P91" i="10"/>
  <c r="O91" i="10"/>
  <c r="V88" i="10"/>
  <c r="U88" i="10"/>
  <c r="T88" i="10"/>
  <c r="S88" i="10"/>
  <c r="R88" i="10"/>
  <c r="Q88" i="10"/>
  <c r="P88" i="10"/>
  <c r="O88" i="10"/>
  <c r="V87" i="10"/>
  <c r="U87" i="10"/>
  <c r="T87" i="10"/>
  <c r="S87" i="10"/>
  <c r="R87" i="10"/>
  <c r="Q87" i="10"/>
  <c r="P87" i="10"/>
  <c r="O87" i="10"/>
  <c r="V57" i="10"/>
  <c r="U57" i="10"/>
  <c r="T57" i="10"/>
  <c r="S57" i="10"/>
  <c r="R57" i="10"/>
  <c r="Q57" i="10"/>
  <c r="P57" i="10"/>
  <c r="O57" i="10"/>
  <c r="V55" i="10"/>
  <c r="U55" i="10"/>
  <c r="T55" i="10"/>
  <c r="S55" i="10"/>
  <c r="R55" i="10"/>
  <c r="Q55" i="10"/>
  <c r="P55" i="10"/>
  <c r="O55" i="10"/>
  <c r="V51" i="10"/>
  <c r="U51" i="10"/>
  <c r="T51" i="10"/>
  <c r="S51" i="10"/>
  <c r="R51" i="10"/>
  <c r="Q51" i="10"/>
  <c r="P51" i="10"/>
  <c r="O51" i="10"/>
  <c r="V49" i="10"/>
  <c r="U49" i="10"/>
  <c r="T49" i="10"/>
  <c r="S49" i="10"/>
  <c r="R49" i="10"/>
  <c r="Q49" i="10"/>
  <c r="P49" i="10"/>
  <c r="O49" i="10"/>
  <c r="V48" i="10"/>
  <c r="U48" i="10"/>
  <c r="T48" i="10"/>
  <c r="S48" i="10"/>
  <c r="R48" i="10"/>
  <c r="Q48" i="10"/>
  <c r="P48" i="10"/>
  <c r="O48" i="10"/>
  <c r="V45" i="10"/>
  <c r="U45" i="10"/>
  <c r="T45" i="10"/>
  <c r="S45" i="10"/>
  <c r="R45" i="10"/>
  <c r="Q45" i="10"/>
  <c r="P45" i="10"/>
  <c r="O45" i="10"/>
  <c r="V44" i="10"/>
  <c r="U44" i="10"/>
  <c r="T44" i="10"/>
  <c r="S44" i="10"/>
  <c r="R44" i="10"/>
  <c r="Q44" i="10"/>
  <c r="P44" i="10"/>
  <c r="O44" i="10"/>
  <c r="V41" i="10"/>
  <c r="U41" i="10"/>
  <c r="T41" i="10"/>
  <c r="S41" i="10"/>
  <c r="R41" i="10"/>
  <c r="Q41" i="10"/>
  <c r="P41" i="10"/>
  <c r="O41" i="10"/>
  <c r="V38" i="10"/>
  <c r="U38" i="10"/>
  <c r="T38" i="10"/>
  <c r="S38" i="10"/>
  <c r="R38" i="10"/>
  <c r="Q38" i="10"/>
  <c r="P38" i="10"/>
  <c r="O38" i="10"/>
  <c r="V35" i="10"/>
  <c r="U35" i="10"/>
  <c r="T35" i="10"/>
  <c r="S35" i="10"/>
  <c r="R35" i="10"/>
  <c r="Q35" i="10"/>
  <c r="P35" i="10"/>
  <c r="O35" i="10"/>
  <c r="V34" i="10"/>
  <c r="U34" i="10"/>
  <c r="T34" i="10"/>
  <c r="S34" i="10"/>
  <c r="R34" i="10"/>
  <c r="Q34" i="10"/>
  <c r="P34" i="10"/>
  <c r="O34" i="10"/>
  <c r="V30" i="10"/>
  <c r="U30" i="10"/>
  <c r="T30" i="10"/>
  <c r="S30" i="10"/>
  <c r="R30" i="10"/>
  <c r="Q30" i="10"/>
  <c r="P30" i="10"/>
  <c r="O30" i="10"/>
  <c r="V28" i="10"/>
  <c r="U28" i="10"/>
  <c r="T28" i="10"/>
  <c r="S28" i="10"/>
  <c r="R28" i="10"/>
  <c r="Q28" i="10"/>
  <c r="P28" i="10"/>
  <c r="O28" i="10"/>
  <c r="V24" i="10"/>
  <c r="U24" i="10"/>
  <c r="T24" i="10"/>
  <c r="S24" i="10"/>
  <c r="R24" i="10"/>
  <c r="Q24" i="10"/>
  <c r="P24" i="10"/>
  <c r="O24" i="10"/>
  <c r="V21" i="10"/>
  <c r="U21" i="10"/>
  <c r="T21" i="10"/>
  <c r="S21" i="10"/>
  <c r="R21" i="10"/>
  <c r="Q21" i="10"/>
  <c r="P21" i="10"/>
  <c r="O21" i="10"/>
  <c r="V18" i="10"/>
  <c r="U18" i="10"/>
  <c r="T18" i="10"/>
  <c r="S18" i="10"/>
  <c r="R18" i="10"/>
  <c r="Q18" i="10"/>
  <c r="P18" i="10"/>
  <c r="O18" i="10"/>
  <c r="V14" i="10"/>
  <c r="U14" i="10"/>
  <c r="T14" i="10"/>
  <c r="S14" i="10"/>
  <c r="R14" i="10"/>
  <c r="Q14" i="10"/>
  <c r="P14" i="10"/>
  <c r="O14" i="10"/>
  <c r="V11" i="10"/>
  <c r="U11" i="10"/>
  <c r="T11" i="10"/>
  <c r="S11" i="10"/>
  <c r="R11" i="10"/>
  <c r="Q11" i="10"/>
  <c r="P11" i="10"/>
  <c r="O11" i="10"/>
  <c r="V9" i="10"/>
  <c r="U9" i="10"/>
  <c r="T9" i="10"/>
  <c r="S9" i="10"/>
  <c r="R9" i="10"/>
  <c r="Q9" i="10"/>
  <c r="P9" i="10"/>
  <c r="O9" i="10"/>
  <c r="V7" i="10"/>
  <c r="U7" i="10"/>
  <c r="T7" i="10"/>
  <c r="S7" i="10"/>
  <c r="R7" i="10"/>
  <c r="Q7" i="10"/>
  <c r="P7" i="10"/>
  <c r="O7" i="10"/>
  <c r="G287" i="1" l="1"/>
  <c r="G266" i="1"/>
  <c r="G243" i="1"/>
  <c r="K69" i="11" l="1"/>
  <c r="K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1" i="11"/>
  <c r="K50" i="11"/>
  <c r="K49" i="11"/>
  <c r="K48" i="11"/>
  <c r="K47" i="11"/>
  <c r="K46" i="11"/>
  <c r="K45" i="11"/>
  <c r="J42" i="11"/>
  <c r="I42" i="11"/>
  <c r="H42" i="11"/>
  <c r="G42" i="11"/>
  <c r="F42" i="11"/>
  <c r="E42" i="11"/>
  <c r="D42" i="11"/>
  <c r="C42" i="11"/>
  <c r="J41" i="11"/>
  <c r="I41" i="11"/>
  <c r="H41" i="11"/>
  <c r="G41" i="11"/>
  <c r="F41" i="11"/>
  <c r="E41" i="11"/>
  <c r="D41" i="11"/>
  <c r="C41" i="11"/>
  <c r="J40" i="11"/>
  <c r="I40" i="11"/>
  <c r="H40" i="11"/>
  <c r="G40" i="11"/>
  <c r="F40" i="11"/>
  <c r="E40" i="11"/>
  <c r="D40" i="11"/>
  <c r="C40" i="11"/>
  <c r="J39" i="11"/>
  <c r="I39" i="11"/>
  <c r="H39" i="11"/>
  <c r="G39" i="11"/>
  <c r="F39" i="11"/>
  <c r="E39" i="11"/>
  <c r="D39" i="11"/>
  <c r="C39" i="11"/>
  <c r="J38" i="11"/>
  <c r="I38" i="11"/>
  <c r="H38" i="11"/>
  <c r="G38" i="11"/>
  <c r="F38" i="11"/>
  <c r="E38" i="11"/>
  <c r="D38" i="11"/>
  <c r="C38" i="11"/>
  <c r="J37" i="11"/>
  <c r="I37" i="11"/>
  <c r="H37" i="11"/>
  <c r="G37" i="11"/>
  <c r="F37" i="11"/>
  <c r="E37" i="11"/>
  <c r="D37" i="11"/>
  <c r="C37" i="11"/>
  <c r="J36" i="11"/>
  <c r="I36" i="11"/>
  <c r="H36" i="11"/>
  <c r="G36" i="11"/>
  <c r="F36" i="11"/>
  <c r="E36" i="11"/>
  <c r="D36" i="11"/>
  <c r="C36" i="11"/>
  <c r="J35" i="11"/>
  <c r="I35" i="11"/>
  <c r="H35" i="11"/>
  <c r="G35" i="11"/>
  <c r="F35" i="11"/>
  <c r="E35" i="11"/>
  <c r="D35" i="11"/>
  <c r="C35" i="11"/>
  <c r="J34" i="11"/>
  <c r="I34" i="11"/>
  <c r="H34" i="11"/>
  <c r="G34" i="11"/>
  <c r="F34" i="11"/>
  <c r="E34" i="11"/>
  <c r="D34" i="11"/>
  <c r="C34" i="11"/>
  <c r="BU29" i="11"/>
  <c r="BT29" i="11"/>
  <c r="BS29" i="11"/>
  <c r="BR29" i="11"/>
  <c r="BQ29" i="11"/>
  <c r="BP29" i="11"/>
  <c r="BO29" i="11"/>
  <c r="BN29" i="11"/>
  <c r="BL29" i="11"/>
  <c r="BK29" i="11"/>
  <c r="BJ29" i="11"/>
  <c r="BI29" i="11"/>
  <c r="BH29" i="11"/>
  <c r="BG29" i="11"/>
  <c r="BF29" i="11"/>
  <c r="BE29" i="11"/>
  <c r="BC29" i="11"/>
  <c r="BB29" i="11"/>
  <c r="BA29" i="11"/>
  <c r="AZ29" i="11"/>
  <c r="AY29" i="11"/>
  <c r="AX29" i="11"/>
  <c r="AW29" i="11"/>
  <c r="AV29" i="11"/>
  <c r="AT29" i="11"/>
  <c r="AS29" i="11"/>
  <c r="AR29" i="11"/>
  <c r="AQ29" i="11"/>
  <c r="AP29" i="11"/>
  <c r="AO29" i="11"/>
  <c r="AN29" i="11"/>
  <c r="AM29" i="11"/>
  <c r="AK29" i="11"/>
  <c r="AJ29" i="11"/>
  <c r="AI29" i="11"/>
  <c r="AH29" i="11"/>
  <c r="AG29" i="11"/>
  <c r="AF29" i="11"/>
  <c r="AE29" i="11"/>
  <c r="AD29" i="11"/>
  <c r="AB29" i="11"/>
  <c r="AA29" i="11"/>
  <c r="Z29" i="11"/>
  <c r="Y29" i="11"/>
  <c r="X29" i="11"/>
  <c r="W29" i="11"/>
  <c r="V29" i="11"/>
  <c r="U29" i="11"/>
  <c r="S29" i="11"/>
  <c r="R29" i="11"/>
  <c r="Q29" i="11"/>
  <c r="P29" i="11"/>
  <c r="O29" i="11"/>
  <c r="N29" i="11"/>
  <c r="M29" i="11"/>
  <c r="L29" i="11"/>
  <c r="J29" i="11"/>
  <c r="I29" i="11"/>
  <c r="H29" i="11"/>
  <c r="G29" i="11"/>
  <c r="F29" i="11"/>
  <c r="E29" i="11"/>
  <c r="D29" i="11"/>
  <c r="C29" i="11"/>
  <c r="J17" i="3"/>
  <c r="D17" i="3"/>
  <c r="J16" i="3"/>
  <c r="D16" i="3"/>
  <c r="J15" i="3"/>
  <c r="D15" i="3"/>
  <c r="J14" i="3"/>
  <c r="D14" i="3"/>
  <c r="J13" i="3"/>
  <c r="D13" i="3"/>
  <c r="J9" i="3"/>
  <c r="D9" i="3"/>
  <c r="J8" i="3"/>
  <c r="D8" i="3"/>
  <c r="J7" i="3"/>
  <c r="D7" i="3"/>
  <c r="J6" i="3"/>
  <c r="D6" i="3"/>
  <c r="J5" i="3"/>
  <c r="D5" i="3"/>
  <c r="E14" i="2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W36" i="5"/>
  <c r="W35" i="5"/>
  <c r="W34" i="5"/>
  <c r="W33" i="5"/>
  <c r="W32" i="5"/>
  <c r="W31" i="5"/>
  <c r="W30" i="5"/>
  <c r="W29" i="5"/>
  <c r="W28" i="5"/>
  <c r="W27" i="5"/>
  <c r="T286" i="1"/>
  <c r="R286" i="1"/>
  <c r="Q286" i="1"/>
  <c r="O286" i="1"/>
  <c r="N286" i="1"/>
  <c r="L286" i="1"/>
  <c r="R285" i="1"/>
  <c r="O285" i="1"/>
  <c r="L285" i="1"/>
  <c r="T284" i="1"/>
  <c r="R284" i="1"/>
  <c r="Q284" i="1"/>
  <c r="O284" i="1"/>
  <c r="N284" i="1"/>
  <c r="L284" i="1"/>
  <c r="R281" i="1"/>
  <c r="O281" i="1"/>
  <c r="L281" i="1"/>
  <c r="R278" i="1"/>
  <c r="O278" i="1"/>
  <c r="L278" i="1"/>
  <c r="R277" i="1"/>
  <c r="O277" i="1"/>
  <c r="L277" i="1"/>
  <c r="O269" i="1"/>
  <c r="R268" i="1"/>
  <c r="O268" i="1"/>
  <c r="L268" i="1"/>
  <c r="T267" i="1"/>
  <c r="R267" i="1"/>
  <c r="Q267" i="1"/>
  <c r="O267" i="1"/>
  <c r="N267" i="1"/>
  <c r="L267" i="1"/>
  <c r="R266" i="1"/>
  <c r="O266" i="1"/>
  <c r="L266" i="1"/>
  <c r="R265" i="1"/>
  <c r="O265" i="1"/>
  <c r="L265" i="1"/>
  <c r="R264" i="1"/>
  <c r="O264" i="1"/>
  <c r="L264" i="1"/>
  <c r="T263" i="1"/>
  <c r="R263" i="1"/>
  <c r="Q263" i="1"/>
  <c r="O263" i="1"/>
  <c r="N263" i="1"/>
  <c r="L263" i="1"/>
  <c r="R259" i="1"/>
  <c r="O259" i="1"/>
  <c r="L259" i="1"/>
  <c r="T238" i="1"/>
  <c r="R238" i="1"/>
  <c r="Q238" i="1"/>
  <c r="O238" i="1"/>
  <c r="N238" i="1"/>
  <c r="L238" i="1"/>
  <c r="T237" i="1"/>
  <c r="R237" i="1"/>
  <c r="Q237" i="1"/>
  <c r="O237" i="1"/>
  <c r="N237" i="1"/>
  <c r="L237" i="1"/>
  <c r="T236" i="1"/>
  <c r="R236" i="1"/>
  <c r="Q236" i="1"/>
  <c r="O236" i="1"/>
  <c r="N236" i="1"/>
  <c r="L236" i="1"/>
  <c r="R235" i="1"/>
  <c r="O235" i="1"/>
  <c r="L235" i="1"/>
  <c r="R233" i="1"/>
  <c r="O233" i="1"/>
  <c r="L233" i="1"/>
  <c r="T232" i="1"/>
  <c r="R232" i="1"/>
  <c r="Q232" i="1"/>
  <c r="O232" i="1"/>
  <c r="N232" i="1"/>
  <c r="L232" i="1"/>
  <c r="R231" i="1"/>
  <c r="O231" i="1"/>
  <c r="L231" i="1"/>
  <c r="T230" i="1"/>
  <c r="R230" i="1"/>
  <c r="Q230" i="1"/>
  <c r="O230" i="1"/>
  <c r="N230" i="1"/>
  <c r="L230" i="1"/>
  <c r="R229" i="1"/>
  <c r="O229" i="1"/>
  <c r="L229" i="1"/>
  <c r="R228" i="1"/>
  <c r="O228" i="1"/>
  <c r="L228" i="1"/>
  <c r="R226" i="1"/>
  <c r="O226" i="1"/>
  <c r="L226" i="1"/>
  <c r="T192" i="1"/>
  <c r="R192" i="1"/>
  <c r="Q192" i="1"/>
  <c r="O192" i="1"/>
  <c r="N192" i="1"/>
  <c r="L192" i="1"/>
  <c r="T191" i="1"/>
  <c r="R191" i="1"/>
  <c r="Q191" i="1"/>
  <c r="O191" i="1"/>
  <c r="N191" i="1"/>
  <c r="L191" i="1"/>
  <c r="R190" i="1"/>
  <c r="O190" i="1"/>
  <c r="L190" i="1"/>
  <c r="R189" i="1"/>
  <c r="O189" i="1"/>
  <c r="L189" i="1"/>
  <c r="T188" i="1"/>
  <c r="R188" i="1"/>
  <c r="Q188" i="1"/>
  <c r="O188" i="1"/>
  <c r="N188" i="1"/>
  <c r="L188" i="1"/>
  <c r="T187" i="1"/>
  <c r="R187" i="1"/>
  <c r="Q187" i="1"/>
  <c r="O187" i="1"/>
  <c r="N187" i="1"/>
  <c r="L187" i="1"/>
  <c r="T186" i="1"/>
  <c r="R186" i="1"/>
  <c r="Q186" i="1"/>
  <c r="O186" i="1"/>
  <c r="N186" i="1"/>
  <c r="L186" i="1"/>
  <c r="T185" i="1"/>
  <c r="R185" i="1"/>
  <c r="Q185" i="1"/>
  <c r="O185" i="1"/>
  <c r="N185" i="1"/>
  <c r="L185" i="1"/>
  <c r="T184" i="1"/>
  <c r="R184" i="1"/>
  <c r="Q184" i="1"/>
  <c r="O184" i="1"/>
  <c r="N184" i="1"/>
  <c r="L184" i="1"/>
  <c r="T183" i="1"/>
  <c r="R183" i="1"/>
  <c r="Q183" i="1"/>
  <c r="O183" i="1"/>
  <c r="N183" i="1"/>
  <c r="L183" i="1"/>
  <c r="T182" i="1"/>
  <c r="R182" i="1"/>
  <c r="Q182" i="1"/>
  <c r="O182" i="1"/>
  <c r="N182" i="1"/>
  <c r="L182" i="1"/>
  <c r="T179" i="1"/>
  <c r="R179" i="1"/>
  <c r="Q179" i="1"/>
  <c r="O179" i="1"/>
  <c r="N179" i="1"/>
  <c r="L179" i="1"/>
  <c r="R178" i="1"/>
  <c r="O178" i="1"/>
  <c r="L178" i="1"/>
  <c r="T176" i="1"/>
  <c r="R176" i="1"/>
  <c r="Q176" i="1"/>
  <c r="O176" i="1"/>
  <c r="N176" i="1"/>
  <c r="L176" i="1"/>
  <c r="T174" i="1"/>
  <c r="R174" i="1"/>
  <c r="Q174" i="1"/>
  <c r="O174" i="1"/>
  <c r="N174" i="1"/>
  <c r="L174" i="1"/>
  <c r="R158" i="1"/>
  <c r="O158" i="1"/>
  <c r="L158" i="1"/>
  <c r="T156" i="1"/>
  <c r="R156" i="1"/>
  <c r="Q156" i="1"/>
  <c r="O156" i="1"/>
  <c r="N156" i="1"/>
  <c r="L156" i="1"/>
  <c r="T155" i="1"/>
  <c r="R155" i="1"/>
  <c r="Q155" i="1"/>
  <c r="O155" i="1"/>
  <c r="N155" i="1"/>
  <c r="L155" i="1"/>
  <c r="T154" i="1"/>
  <c r="R154" i="1"/>
  <c r="Q154" i="1"/>
  <c r="O154" i="1"/>
  <c r="N154" i="1"/>
  <c r="L154" i="1"/>
  <c r="T151" i="1"/>
  <c r="R151" i="1"/>
  <c r="Q151" i="1"/>
  <c r="O151" i="1"/>
  <c r="N151" i="1"/>
  <c r="L151" i="1"/>
  <c r="T150" i="1"/>
  <c r="R150" i="1"/>
  <c r="Q150" i="1"/>
  <c r="O150" i="1"/>
  <c r="N150" i="1"/>
  <c r="L150" i="1"/>
  <c r="T146" i="1"/>
  <c r="R146" i="1"/>
  <c r="Q146" i="1"/>
  <c r="O146" i="1"/>
  <c r="N146" i="1"/>
  <c r="L146" i="1"/>
  <c r="R131" i="1"/>
  <c r="Q131" i="1"/>
  <c r="O131" i="1"/>
  <c r="L131" i="1"/>
  <c r="T128" i="1"/>
  <c r="R128" i="1"/>
  <c r="Q128" i="1"/>
  <c r="O128" i="1"/>
  <c r="N128" i="1"/>
  <c r="L128" i="1"/>
  <c r="T127" i="1"/>
  <c r="R127" i="1"/>
  <c r="Q127" i="1"/>
  <c r="O127" i="1"/>
  <c r="N127" i="1"/>
  <c r="L127" i="1"/>
  <c r="R125" i="1"/>
  <c r="O125" i="1"/>
  <c r="L125" i="1"/>
  <c r="T124" i="1"/>
  <c r="R124" i="1"/>
  <c r="O124" i="1"/>
  <c r="N124" i="1"/>
  <c r="L124" i="1"/>
  <c r="T122" i="1"/>
  <c r="R122" i="1"/>
  <c r="Q122" i="1"/>
  <c r="O122" i="1"/>
  <c r="N122" i="1"/>
  <c r="L122" i="1"/>
  <c r="T121" i="1"/>
  <c r="R121" i="1"/>
  <c r="Q121" i="1"/>
  <c r="O121" i="1"/>
  <c r="N121" i="1"/>
  <c r="L121" i="1"/>
  <c r="T120" i="1"/>
  <c r="R120" i="1"/>
  <c r="Q120" i="1"/>
  <c r="O120" i="1"/>
  <c r="N120" i="1"/>
  <c r="L120" i="1"/>
  <c r="T105" i="1"/>
  <c r="R105" i="1"/>
  <c r="Q105" i="1"/>
  <c r="O105" i="1"/>
  <c r="N105" i="1"/>
  <c r="L105" i="1"/>
  <c r="T103" i="1"/>
  <c r="R103" i="1"/>
  <c r="Q103" i="1"/>
  <c r="O103" i="1"/>
  <c r="N103" i="1"/>
  <c r="L103" i="1"/>
  <c r="T102" i="1"/>
  <c r="R102" i="1"/>
  <c r="Q102" i="1"/>
  <c r="O102" i="1"/>
  <c r="N102" i="1"/>
  <c r="L102" i="1"/>
  <c r="T101" i="1"/>
  <c r="R101" i="1"/>
  <c r="O101" i="1"/>
  <c r="N101" i="1"/>
  <c r="L101" i="1"/>
  <c r="T99" i="1"/>
  <c r="R99" i="1"/>
  <c r="Q99" i="1"/>
  <c r="O99" i="1"/>
  <c r="N99" i="1"/>
  <c r="L99" i="1"/>
  <c r="T95" i="1"/>
  <c r="R95" i="1"/>
  <c r="Q95" i="1"/>
  <c r="O95" i="1"/>
  <c r="N95" i="1"/>
  <c r="L95" i="1"/>
  <c r="R81" i="1"/>
  <c r="O81" i="1"/>
  <c r="L81" i="1"/>
  <c r="R80" i="1"/>
  <c r="O80" i="1"/>
  <c r="L80" i="1"/>
  <c r="T79" i="1"/>
  <c r="R79" i="1"/>
  <c r="Q79" i="1"/>
  <c r="O79" i="1"/>
  <c r="N79" i="1"/>
  <c r="L79" i="1"/>
  <c r="R78" i="1"/>
  <c r="O78" i="1"/>
  <c r="L78" i="1"/>
  <c r="T77" i="1"/>
  <c r="R77" i="1"/>
  <c r="O77" i="1"/>
  <c r="N77" i="1"/>
  <c r="L77" i="1"/>
  <c r="R76" i="1"/>
  <c r="O76" i="1"/>
  <c r="L76" i="1"/>
  <c r="T74" i="1"/>
  <c r="R74" i="1"/>
  <c r="Q74" i="1"/>
  <c r="O74" i="1"/>
  <c r="N74" i="1"/>
  <c r="L74" i="1"/>
  <c r="T73" i="1"/>
  <c r="R73" i="1"/>
  <c r="Q73" i="1"/>
  <c r="O73" i="1"/>
  <c r="N73" i="1"/>
  <c r="L73" i="1"/>
  <c r="R72" i="1"/>
  <c r="O72" i="1"/>
  <c r="L72" i="1"/>
  <c r="R71" i="1"/>
  <c r="Q71" i="1"/>
  <c r="O71" i="1"/>
  <c r="L71" i="1"/>
  <c r="T70" i="1"/>
  <c r="R70" i="1"/>
  <c r="Q70" i="1"/>
  <c r="O70" i="1"/>
  <c r="N70" i="1"/>
  <c r="L70" i="1"/>
  <c r="T69" i="1"/>
  <c r="R69" i="1"/>
  <c r="Q69" i="1"/>
  <c r="O69" i="1"/>
  <c r="N69" i="1"/>
  <c r="L69" i="1"/>
  <c r="T67" i="1"/>
  <c r="R67" i="1"/>
  <c r="Q67" i="1"/>
  <c r="O67" i="1"/>
  <c r="N67" i="1"/>
  <c r="L67" i="1"/>
  <c r="T65" i="1"/>
  <c r="R65" i="1"/>
  <c r="Q65" i="1"/>
  <c r="O65" i="1"/>
  <c r="N65" i="1"/>
  <c r="L65" i="1"/>
  <c r="T49" i="1"/>
  <c r="R49" i="1"/>
  <c r="Q49" i="1"/>
  <c r="O49" i="1"/>
  <c r="N49" i="1"/>
  <c r="L49" i="1"/>
  <c r="T48" i="1"/>
  <c r="R48" i="1"/>
  <c r="O48" i="1"/>
  <c r="N48" i="1"/>
  <c r="L48" i="1"/>
  <c r="T47" i="1"/>
  <c r="R47" i="1"/>
  <c r="Q47" i="1"/>
  <c r="O47" i="1"/>
  <c r="N47" i="1"/>
  <c r="L47" i="1"/>
  <c r="T46" i="1"/>
  <c r="R46" i="1"/>
  <c r="Q46" i="1"/>
  <c r="O46" i="1"/>
  <c r="N46" i="1"/>
  <c r="L46" i="1"/>
  <c r="T44" i="1"/>
  <c r="R44" i="1"/>
  <c r="Q44" i="1"/>
  <c r="O44" i="1"/>
  <c r="N44" i="1"/>
  <c r="L44" i="1"/>
  <c r="T43" i="1"/>
  <c r="R43" i="1"/>
  <c r="Q43" i="1"/>
  <c r="O43" i="1"/>
  <c r="N43" i="1"/>
  <c r="L43" i="1"/>
  <c r="T41" i="1"/>
  <c r="R41" i="1"/>
  <c r="Q41" i="1"/>
  <c r="O41" i="1"/>
  <c r="N41" i="1"/>
  <c r="L41" i="1"/>
  <c r="T39" i="1"/>
  <c r="R39" i="1"/>
  <c r="Q39" i="1"/>
  <c r="O39" i="1"/>
  <c r="N39" i="1"/>
  <c r="L39" i="1"/>
  <c r="T16" i="1"/>
  <c r="R16" i="1"/>
  <c r="Q16" i="1"/>
  <c r="O16" i="1"/>
  <c r="N16" i="1"/>
  <c r="L16" i="1"/>
  <c r="R15" i="1"/>
  <c r="O15" i="1"/>
  <c r="L15" i="1"/>
  <c r="T11" i="1"/>
  <c r="R11" i="1"/>
  <c r="Q11" i="1"/>
  <c r="O11" i="1"/>
  <c r="N11" i="1"/>
  <c r="L11" i="1"/>
  <c r="T9" i="1"/>
  <c r="R9" i="1"/>
  <c r="Q9" i="1"/>
  <c r="O9" i="1"/>
  <c r="N9" i="1"/>
  <c r="L9" i="1"/>
  <c r="T8" i="1"/>
  <c r="R8" i="1"/>
  <c r="Q8" i="1"/>
  <c r="O8" i="1"/>
  <c r="N8" i="1"/>
  <c r="L8" i="1"/>
  <c r="W37" i="5" l="1"/>
</calcChain>
</file>

<file path=xl/sharedStrings.xml><?xml version="1.0" encoding="utf-8"?>
<sst xmlns="http://schemas.openxmlformats.org/spreadsheetml/2006/main" count="1884" uniqueCount="97">
  <si>
    <t>Date</t>
  </si>
  <si>
    <t>Age
 (weeks)</t>
  </si>
  <si>
    <t>H0700</t>
  </si>
  <si>
    <t xml:space="preserve">KPC </t>
  </si>
  <si>
    <t>N</t>
  </si>
  <si>
    <t>O</t>
  </si>
  <si>
    <t>SD</t>
  </si>
  <si>
    <t>H0811</t>
  </si>
  <si>
    <t>KPC</t>
  </si>
  <si>
    <t>H0830</t>
  </si>
  <si>
    <t>H0884</t>
  </si>
  <si>
    <t>H0904</t>
  </si>
  <si>
    <t>H0928</t>
  </si>
  <si>
    <t>H0941</t>
  </si>
  <si>
    <t>P0221</t>
  </si>
  <si>
    <t>P0239</t>
  </si>
  <si>
    <t>P0243</t>
  </si>
  <si>
    <t>total rigidity</t>
  </si>
  <si>
    <t>max intratumoral rigidity</t>
  </si>
  <si>
    <t>volume</t>
  </si>
  <si>
    <t>N°</t>
  </si>
  <si>
    <t>age at detection</t>
  </si>
  <si>
    <t>value at detection</t>
  </si>
  <si>
    <t>number of measures</t>
  </si>
  <si>
    <t>SEM if n&gt;2</t>
  </si>
  <si>
    <t>cm3</t>
  </si>
  <si>
    <t>Final</t>
  </si>
  <si>
    <t>value at euthanasia</t>
  </si>
  <si>
    <t>survival 
(days after detection)</t>
  </si>
  <si>
    <t xml:space="preserve">Euthanasia </t>
  </si>
  <si>
    <t>Heterogeneity</t>
  </si>
  <si>
    <t>Maximum intratumoral</t>
  </si>
  <si>
    <t>Total rigidity</t>
  </si>
  <si>
    <t xml:space="preserve">Tumor volume </t>
  </si>
  <si>
    <t xml:space="preserve">Detection </t>
  </si>
  <si>
    <t xml:space="preserve">% Evolution </t>
  </si>
  <si>
    <t>nb</t>
  </si>
  <si>
    <t>total</t>
  </si>
  <si>
    <t>intra</t>
  </si>
  <si>
    <t>T0</t>
  </si>
  <si>
    <t>H0809</t>
  </si>
  <si>
    <t>H0831</t>
  </si>
  <si>
    <t>H0833</t>
  </si>
  <si>
    <t>H0890</t>
  </si>
  <si>
    <t>H0891</t>
  </si>
  <si>
    <t>P0248</t>
  </si>
  <si>
    <t>P0571</t>
  </si>
  <si>
    <t>P0244</t>
  </si>
  <si>
    <t>C-</t>
  </si>
  <si>
    <t>Ctrl</t>
  </si>
  <si>
    <t xml:space="preserve">intra panc </t>
  </si>
  <si>
    <t>intra kidney</t>
  </si>
  <si>
    <t>SD intra kidney</t>
  </si>
  <si>
    <t>SD intra panc</t>
  </si>
  <si>
    <t>total kidney</t>
  </si>
  <si>
    <t>SD total kidney</t>
  </si>
  <si>
    <t xml:space="preserve">total panc </t>
  </si>
  <si>
    <t xml:space="preserve">SD total panc </t>
  </si>
  <si>
    <t>4 ou 5</t>
  </si>
  <si>
    <t>3 ou 4</t>
  </si>
  <si>
    <t>2 ou 3</t>
  </si>
  <si>
    <t>Name</t>
  </si>
  <si>
    <t xml:space="preserve">MEAN </t>
  </si>
  <si>
    <t xml:space="preserve">Total rigidity </t>
  </si>
  <si>
    <t>SEM</t>
  </si>
  <si>
    <t>yes</t>
  </si>
  <si>
    <t>Note:</t>
  </si>
  <si>
    <t>in black - pretumoral data</t>
  </si>
  <si>
    <t>in red - tumoral data</t>
  </si>
  <si>
    <t>Mean / time point in reference to to tumour detection</t>
  </si>
  <si>
    <t>Mean Pretumoral</t>
  </si>
  <si>
    <t>name of the KPC mice</t>
  </si>
  <si>
    <t>total= value of the total rigidity</t>
  </si>
  <si>
    <t>nb= number of measures per time point</t>
  </si>
  <si>
    <t xml:space="preserve">intra= maximal value </t>
  </si>
  <si>
    <t>SD=SD of measured total value</t>
  </si>
  <si>
    <t xml:space="preserve">Genotype </t>
  </si>
  <si>
    <t xml:space="preserve">Detection
 Tumeur </t>
  </si>
  <si>
    <t>volume tumour (cm3)</t>
  </si>
  <si>
    <t xml:space="preserve">tumour </t>
  </si>
  <si>
    <t xml:space="preserve">value at detection </t>
  </si>
  <si>
    <t>name of the Ctrl mice</t>
  </si>
  <si>
    <t>mean</t>
  </si>
  <si>
    <t>nb= corresponds to the number of measures per time points _ means of these values are reported above (data with gray scale were excluded)</t>
  </si>
  <si>
    <t>totall kidney</t>
  </si>
  <si>
    <t>SD total  kidney</t>
  </si>
  <si>
    <t>total pancreas</t>
  </si>
  <si>
    <t>Pancreas
SD Total</t>
  </si>
  <si>
    <t>Kidney
SD total</t>
  </si>
  <si>
    <t>Kidney
SD intra</t>
  </si>
  <si>
    <t>Pancreas 
SD intra</t>
  </si>
  <si>
    <t xml:space="preserve">Kidney
Mean intra </t>
  </si>
  <si>
    <t>Pancreas 
Mean intra</t>
  </si>
  <si>
    <t>Kidney
Mean total</t>
  </si>
  <si>
    <t>Pancreas
 Mean total</t>
  </si>
  <si>
    <t>Pancreas 
SD total</t>
  </si>
  <si>
    <t>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</si>
</sst>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2"/>
      <name val="Arial"/>
    </font>
    <font>
      <sz val="11"/>
      <name val="Arial"/>
      <family val="2"/>
    </font>
    <font>
      <b/>
      <sz val="12"/>
      <color rgb="FFFF0000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9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8" fillId="0" borderId="6" xfId="0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4" fontId="16" fillId="0" borderId="0" xfId="0" applyNumberFormat="1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16" fontId="8" fillId="0" borderId="5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5" fillId="0" borderId="0" xfId="0" applyFont="1" applyFill="1"/>
    <xf numFmtId="0" fontId="10" fillId="0" borderId="6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wrapText="1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/>
    <xf numFmtId="1" fontId="10" fillId="0" borderId="6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wrapText="1"/>
    </xf>
    <xf numFmtId="0" fontId="10" fillId="0" borderId="4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textRotation="90"/>
    </xf>
    <xf numFmtId="0" fontId="8" fillId="0" borderId="40" xfId="0" applyFont="1" applyBorder="1" applyAlignment="1">
      <alignment horizontal="center" vertical="center" textRotation="90"/>
    </xf>
    <xf numFmtId="0" fontId="8" fillId="0" borderId="41" xfId="0" applyFont="1" applyBorder="1" applyAlignment="1">
      <alignment horizontal="center" vertical="center" textRotation="90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</cellXfs>
  <cellStyles count="1"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top style="thick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theme="9"/>
          <bgColor theme="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outline="0">
        <top style="thick">
          <color theme="0"/>
        </top>
      </border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:I289" totalsRowShown="0" headerRowDxfId="27" dataDxfId="25" headerRowBorderDxfId="26" tableBorderDxfId="24">
  <autoFilter ref="A1:I289"/>
  <tableColumns count="9">
    <tableColumn id="1" name="Name" dataDxfId="23"/>
    <tableColumn id="2" name="Genotype " dataDxfId="22"/>
    <tableColumn id="3" name="Date" dataDxfId="21"/>
    <tableColumn id="4" name="Age_x000a_ (weeks)" dataDxfId="20"/>
    <tableColumn id="5" name="Detection_x000a_ Tumeur " dataDxfId="19"/>
    <tableColumn id="9" name="Pancreas _x000a_Mean intra" dataDxfId="18"/>
    <tableColumn id="10" name="volume tumour (cm3)" dataDxfId="17"/>
    <tableColumn id="11" name="Pancreas_x000a_ Mean total" dataDxfId="16"/>
    <tableColumn id="12" name="Pancreas _x000a_SD total" dataDxfId="15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2" name="Tableau63" displayName="Tableau63" ref="A1:L260" totalsRowShown="0" headerRowDxfId="14" dataDxfId="13" tableBorderDxfId="12">
  <autoFilter ref="A1:L260"/>
  <tableColumns count="12">
    <tableColumn id="1" name="Name" dataDxfId="11"/>
    <tableColumn id="2" name="Genotype " dataDxfId="10"/>
    <tableColumn id="3" name="Date" dataDxfId="9"/>
    <tableColumn id="4" name="Age_x000a_ (weeks)" dataDxfId="8"/>
    <tableColumn id="5" name="Kidney_x000a_Mean intra " dataDxfId="7"/>
    <tableColumn id="8" name="Kidney_x000a_SD intra" dataDxfId="6"/>
    <tableColumn id="10" name="Pancreas _x000a_Mean intra" dataDxfId="5"/>
    <tableColumn id="13" name="Pancreas _x000a_SD intra" dataDxfId="4"/>
    <tableColumn id="15" name="Kidney_x000a_Mean total" dataDxfId="3"/>
    <tableColumn id="18" name="Kidney_x000a_SD total" dataDxfId="2"/>
    <tableColumn id="20" name="Pancreas_x000a_ Mean total" dataDxfId="1"/>
    <tableColumn id="23" name="Pancreas_x000a_SD Total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5"/>
  <sheetViews>
    <sheetView zoomScale="60" zoomScaleNormal="60" workbookViewId="0">
      <pane ySplit="1" topLeftCell="A164" activePane="bottomLeft" state="frozen"/>
      <selection pane="bottomLeft" activeCell="P203" sqref="P203"/>
    </sheetView>
  </sheetViews>
  <sheetFormatPr baseColWidth="10" defaultRowHeight="15.75" x14ac:dyDescent="0.25"/>
  <cols>
    <col min="1" max="1" width="11.42578125" style="3"/>
    <col min="2" max="2" width="13.42578125" style="3" customWidth="1"/>
    <col min="3" max="3" width="17.140625" style="3" customWidth="1"/>
    <col min="4" max="4" width="11.42578125" style="3"/>
    <col min="5" max="5" width="10.7109375" style="3" customWidth="1"/>
    <col min="6" max="6" width="11.42578125" style="3"/>
    <col min="7" max="7" width="24.42578125" style="3" customWidth="1"/>
    <col min="8" max="16384" width="11.42578125" style="3"/>
  </cols>
  <sheetData>
    <row r="1" spans="1:20" ht="63" x14ac:dyDescent="0.25">
      <c r="A1" s="1" t="s">
        <v>61</v>
      </c>
      <c r="B1" s="1" t="s">
        <v>76</v>
      </c>
      <c r="C1" s="1" t="s">
        <v>0</v>
      </c>
      <c r="D1" s="2" t="s">
        <v>1</v>
      </c>
      <c r="E1" s="2" t="s">
        <v>77</v>
      </c>
      <c r="F1" s="2" t="s">
        <v>92</v>
      </c>
      <c r="G1" s="2" t="s">
        <v>78</v>
      </c>
      <c r="H1" s="2" t="s">
        <v>94</v>
      </c>
      <c r="I1" s="2" t="s">
        <v>95</v>
      </c>
    </row>
    <row r="2" spans="1:20" x14ac:dyDescent="0.25">
      <c r="A2" s="3" t="s">
        <v>2</v>
      </c>
      <c r="B2" s="3" t="s">
        <v>3</v>
      </c>
      <c r="C2" s="4">
        <v>43308</v>
      </c>
      <c r="D2" s="3">
        <v>21</v>
      </c>
      <c r="E2" s="3" t="s">
        <v>4</v>
      </c>
      <c r="F2" s="3">
        <v>11.2</v>
      </c>
      <c r="H2" s="3">
        <v>13</v>
      </c>
      <c r="I2" s="3">
        <v>4</v>
      </c>
    </row>
    <row r="3" spans="1:20" x14ac:dyDescent="0.25">
      <c r="A3" s="3" t="s">
        <v>2</v>
      </c>
      <c r="B3" s="3" t="s">
        <v>3</v>
      </c>
      <c r="C3" s="4">
        <v>43308</v>
      </c>
      <c r="D3" s="3">
        <v>21</v>
      </c>
      <c r="E3" s="3" t="s">
        <v>4</v>
      </c>
      <c r="F3" s="3">
        <v>13.7</v>
      </c>
      <c r="H3" s="3">
        <v>11</v>
      </c>
      <c r="I3" s="3">
        <v>2.5</v>
      </c>
    </row>
    <row r="4" spans="1:20" x14ac:dyDescent="0.25">
      <c r="A4" s="3" t="s">
        <v>2</v>
      </c>
      <c r="B4" s="3" t="s">
        <v>3</v>
      </c>
      <c r="C4" s="4">
        <v>43308</v>
      </c>
      <c r="D4" s="3">
        <v>21</v>
      </c>
      <c r="E4" s="3" t="s">
        <v>4</v>
      </c>
      <c r="H4" s="3">
        <v>17</v>
      </c>
      <c r="I4" s="3">
        <v>13.5</v>
      </c>
      <c r="K4" s="45" t="s">
        <v>2</v>
      </c>
      <c r="L4" s="45" t="s">
        <v>37</v>
      </c>
      <c r="M4" s="45" t="s">
        <v>36</v>
      </c>
      <c r="N4" s="45" t="s">
        <v>64</v>
      </c>
      <c r="O4" s="45" t="s">
        <v>38</v>
      </c>
      <c r="P4" s="45" t="s">
        <v>36</v>
      </c>
      <c r="Q4" s="45" t="s">
        <v>64</v>
      </c>
      <c r="R4" s="45" t="s">
        <v>6</v>
      </c>
      <c r="S4" s="45" t="s">
        <v>36</v>
      </c>
      <c r="T4" s="45" t="s">
        <v>64</v>
      </c>
    </row>
    <row r="5" spans="1:20" x14ac:dyDescent="0.25">
      <c r="A5" s="3" t="s">
        <v>2</v>
      </c>
      <c r="B5" s="3" t="s">
        <v>3</v>
      </c>
      <c r="C5" s="4">
        <v>43308</v>
      </c>
      <c r="D5" s="3">
        <v>21</v>
      </c>
      <c r="E5" s="3" t="s">
        <v>4</v>
      </c>
      <c r="F5" s="3">
        <v>12.2</v>
      </c>
      <c r="H5" s="3">
        <v>12.1</v>
      </c>
      <c r="I5" s="3">
        <v>3.5</v>
      </c>
      <c r="K5" s="45">
        <v>18</v>
      </c>
      <c r="L5" s="45"/>
      <c r="M5" s="45"/>
      <c r="N5" s="45"/>
      <c r="O5" s="45"/>
      <c r="P5" s="45"/>
      <c r="Q5" s="45"/>
      <c r="R5" s="45"/>
      <c r="S5" s="45"/>
      <c r="T5" s="45"/>
    </row>
    <row r="6" spans="1:20" x14ac:dyDescent="0.25">
      <c r="A6" s="3" t="s">
        <v>2</v>
      </c>
      <c r="B6" s="3" t="s">
        <v>3</v>
      </c>
      <c r="C6" s="4">
        <v>43308</v>
      </c>
      <c r="D6" s="3">
        <v>21</v>
      </c>
      <c r="E6" s="3" t="s">
        <v>4</v>
      </c>
      <c r="F6" s="3">
        <v>15.7</v>
      </c>
      <c r="H6" s="3">
        <v>11</v>
      </c>
      <c r="I6" s="3">
        <v>3.3</v>
      </c>
      <c r="K6" s="45">
        <v>19</v>
      </c>
      <c r="L6" s="45"/>
      <c r="M6" s="45"/>
      <c r="N6" s="45"/>
      <c r="O6" s="45"/>
      <c r="P6" s="45"/>
      <c r="Q6" s="45"/>
      <c r="R6" s="45"/>
      <c r="S6" s="45"/>
      <c r="T6" s="45"/>
    </row>
    <row r="7" spans="1:20" x14ac:dyDescent="0.25">
      <c r="A7" s="3" t="s">
        <v>2</v>
      </c>
      <c r="B7" s="3" t="s">
        <v>3</v>
      </c>
      <c r="C7" s="4">
        <v>43308</v>
      </c>
      <c r="D7" s="3">
        <v>21</v>
      </c>
      <c r="E7" s="3" t="s">
        <v>4</v>
      </c>
      <c r="F7" s="3">
        <v>14.2</v>
      </c>
      <c r="H7" s="3">
        <v>11</v>
      </c>
      <c r="I7" s="3">
        <v>2.7</v>
      </c>
      <c r="K7" s="45">
        <v>20</v>
      </c>
      <c r="L7" s="45"/>
      <c r="M7" s="45"/>
      <c r="N7" s="45"/>
      <c r="O7" s="45"/>
      <c r="P7" s="45"/>
      <c r="Q7" s="45"/>
      <c r="R7" s="45"/>
      <c r="S7" s="45"/>
      <c r="T7" s="45"/>
    </row>
    <row r="8" spans="1:20" x14ac:dyDescent="0.25">
      <c r="A8" s="3" t="s">
        <v>2</v>
      </c>
      <c r="B8" s="3" t="s">
        <v>3</v>
      </c>
      <c r="C8" s="4">
        <v>43314</v>
      </c>
      <c r="D8" s="3">
        <v>22</v>
      </c>
      <c r="E8" s="3" t="s">
        <v>4</v>
      </c>
      <c r="F8" s="3">
        <v>6.6</v>
      </c>
      <c r="H8" s="3">
        <v>14.4</v>
      </c>
      <c r="I8" s="3">
        <v>9.6999999999999993</v>
      </c>
      <c r="K8" s="45">
        <v>21</v>
      </c>
      <c r="L8" s="45">
        <f>AVERAGE(H2:H7)</f>
        <v>12.516666666666666</v>
      </c>
      <c r="M8" s="45">
        <v>6</v>
      </c>
      <c r="N8" s="45">
        <f>AVEDEV(H2:H7)</f>
        <v>1.6555555555555552</v>
      </c>
      <c r="O8" s="45">
        <f>AVERAGE(F2:F7)</f>
        <v>13.4</v>
      </c>
      <c r="P8" s="45">
        <v>5</v>
      </c>
      <c r="Q8" s="45">
        <f>AVEDEV(F2:F7)</f>
        <v>1.3599999999999999</v>
      </c>
      <c r="R8" s="45">
        <f>AVERAGE(I2:I7)</f>
        <v>4.916666666666667</v>
      </c>
      <c r="S8" s="45">
        <v>6</v>
      </c>
      <c r="T8" s="45">
        <f>AVEDEV(I2:I7)</f>
        <v>2.8611111111111107</v>
      </c>
    </row>
    <row r="9" spans="1:20" x14ac:dyDescent="0.25">
      <c r="A9" s="3" t="s">
        <v>2</v>
      </c>
      <c r="B9" s="3" t="s">
        <v>3</v>
      </c>
      <c r="C9" s="4">
        <v>43314</v>
      </c>
      <c r="D9" s="3">
        <v>22</v>
      </c>
      <c r="E9" s="3" t="s">
        <v>4</v>
      </c>
      <c r="F9" s="3">
        <v>9.5</v>
      </c>
      <c r="H9" s="3">
        <v>11.7</v>
      </c>
      <c r="I9" s="3">
        <v>4.7</v>
      </c>
      <c r="K9" s="45">
        <v>22</v>
      </c>
      <c r="L9" s="45">
        <f>AVERAGE(H8:H12)</f>
        <v>12.48</v>
      </c>
      <c r="M9" s="45">
        <v>5</v>
      </c>
      <c r="N9" s="45">
        <f>AVEDEV(H8:H12)</f>
        <v>1.4240000000000002</v>
      </c>
      <c r="O9" s="45">
        <f>AVERAGE(F8:F12)</f>
        <v>8.0400000000000009</v>
      </c>
      <c r="P9" s="45">
        <v>5</v>
      </c>
      <c r="Q9" s="45">
        <f>AVEDEV(F8:F12)</f>
        <v>1.8480000000000001</v>
      </c>
      <c r="R9" s="45">
        <f>AVERAGE(I8:I12)</f>
        <v>6.8400000000000007</v>
      </c>
      <c r="S9" s="45">
        <v>5</v>
      </c>
      <c r="T9" s="45">
        <f>AVEDEV(I8:I12)</f>
        <v>1.9280000000000002</v>
      </c>
    </row>
    <row r="10" spans="1:20" x14ac:dyDescent="0.25">
      <c r="A10" s="3" t="s">
        <v>2</v>
      </c>
      <c r="B10" s="3" t="s">
        <v>3</v>
      </c>
      <c r="C10" s="4">
        <v>43314</v>
      </c>
      <c r="D10" s="3">
        <v>22</v>
      </c>
      <c r="E10" s="3" t="s">
        <v>4</v>
      </c>
      <c r="F10" s="3">
        <v>5.9</v>
      </c>
      <c r="H10" s="3">
        <v>13.9</v>
      </c>
      <c r="I10" s="3">
        <v>8.8000000000000007</v>
      </c>
      <c r="K10" s="45">
        <v>23</v>
      </c>
      <c r="L10" s="45"/>
      <c r="M10" s="45"/>
      <c r="N10" s="45"/>
      <c r="O10" s="45"/>
      <c r="P10" s="45"/>
      <c r="Q10" s="45"/>
      <c r="R10" s="45"/>
      <c r="S10" s="45"/>
      <c r="T10" s="45"/>
    </row>
    <row r="11" spans="1:20" x14ac:dyDescent="0.25">
      <c r="A11" s="3" t="s">
        <v>2</v>
      </c>
      <c r="B11" s="3" t="s">
        <v>3</v>
      </c>
      <c r="C11" s="4">
        <v>43314</v>
      </c>
      <c r="D11" s="3">
        <v>22</v>
      </c>
      <c r="E11" s="3" t="s">
        <v>4</v>
      </c>
      <c r="F11" s="3">
        <v>7</v>
      </c>
      <c r="H11" s="3">
        <v>9.6999999999999993</v>
      </c>
      <c r="I11" s="3">
        <v>5.5</v>
      </c>
      <c r="K11" s="45">
        <v>24</v>
      </c>
      <c r="L11" s="45">
        <f>AVERAGE(H13:H15)</f>
        <v>15.1</v>
      </c>
      <c r="M11" s="45">
        <v>3</v>
      </c>
      <c r="N11" s="45">
        <f>AVEDEV(H13:H15)</f>
        <v>1.1333333333333335</v>
      </c>
      <c r="O11" s="45">
        <f>AVERAGE(F13:F15)</f>
        <v>17.233333333333334</v>
      </c>
      <c r="P11" s="45">
        <v>3</v>
      </c>
      <c r="Q11" s="45">
        <f>AVEDEV(F13:F15)</f>
        <v>1.4888888888888883</v>
      </c>
      <c r="R11" s="45">
        <f>AVERAGE(I13:I15)</f>
        <v>6.3666666666666671</v>
      </c>
      <c r="S11" s="45">
        <v>3</v>
      </c>
      <c r="T11" s="45">
        <f>AVEDEV(I13:I15)</f>
        <v>2.0222222222222226</v>
      </c>
    </row>
    <row r="12" spans="1:20" x14ac:dyDescent="0.25">
      <c r="A12" s="3" t="s">
        <v>2</v>
      </c>
      <c r="B12" s="3" t="s">
        <v>3</v>
      </c>
      <c r="C12" s="4">
        <v>43314</v>
      </c>
      <c r="D12" s="3">
        <v>22</v>
      </c>
      <c r="E12" s="3" t="s">
        <v>4</v>
      </c>
      <c r="F12" s="3">
        <v>11.2</v>
      </c>
      <c r="H12" s="3">
        <v>12.7</v>
      </c>
      <c r="I12" s="3">
        <v>5.5</v>
      </c>
      <c r="K12" s="45">
        <v>25</v>
      </c>
      <c r="L12" s="45"/>
      <c r="M12" s="45"/>
      <c r="N12" s="45"/>
      <c r="O12" s="45"/>
      <c r="P12" s="45"/>
      <c r="Q12" s="45"/>
      <c r="R12" s="45"/>
      <c r="S12" s="45"/>
      <c r="T12" s="45"/>
    </row>
    <row r="13" spans="1:20" x14ac:dyDescent="0.25">
      <c r="A13" s="3" t="s">
        <v>2</v>
      </c>
      <c r="B13" s="3" t="s">
        <v>3</v>
      </c>
      <c r="C13" s="4">
        <v>43334</v>
      </c>
      <c r="D13" s="3">
        <v>24</v>
      </c>
      <c r="E13" s="3" t="s">
        <v>4</v>
      </c>
      <c r="F13" s="3">
        <v>19.2</v>
      </c>
      <c r="H13" s="3">
        <v>14.1</v>
      </c>
      <c r="I13" s="3">
        <v>4.5</v>
      </c>
      <c r="K13" s="45">
        <v>26</v>
      </c>
      <c r="L13" s="45"/>
      <c r="M13" s="45"/>
      <c r="N13" s="45"/>
      <c r="O13" s="45"/>
      <c r="P13" s="45"/>
      <c r="Q13" s="45"/>
      <c r="R13" s="45"/>
      <c r="S13" s="45"/>
      <c r="T13" s="45"/>
    </row>
    <row r="14" spans="1:20" x14ac:dyDescent="0.25">
      <c r="A14" s="3" t="s">
        <v>2</v>
      </c>
      <c r="B14" s="3" t="s">
        <v>3</v>
      </c>
      <c r="C14" s="4">
        <v>43334</v>
      </c>
      <c r="D14" s="3">
        <v>24</v>
      </c>
      <c r="E14" s="3" t="s">
        <v>4</v>
      </c>
      <c r="F14" s="3">
        <v>17.5</v>
      </c>
      <c r="H14" s="3">
        <v>16.8</v>
      </c>
      <c r="I14" s="3">
        <v>9.4</v>
      </c>
      <c r="K14" s="45">
        <v>27</v>
      </c>
      <c r="L14" s="45"/>
      <c r="M14" s="45"/>
      <c r="N14" s="45"/>
      <c r="O14" s="45"/>
      <c r="P14" s="45"/>
      <c r="Q14" s="45"/>
      <c r="R14" s="45"/>
      <c r="S14" s="45"/>
      <c r="T14" s="45"/>
    </row>
    <row r="15" spans="1:20" x14ac:dyDescent="0.25">
      <c r="A15" s="3" t="s">
        <v>2</v>
      </c>
      <c r="B15" s="3" t="s">
        <v>3</v>
      </c>
      <c r="C15" s="4">
        <v>43334</v>
      </c>
      <c r="D15" s="3">
        <v>24</v>
      </c>
      <c r="E15" s="3" t="s">
        <v>4</v>
      </c>
      <c r="F15" s="3">
        <v>15</v>
      </c>
      <c r="H15" s="3">
        <v>14.4</v>
      </c>
      <c r="I15" s="3">
        <v>5.2</v>
      </c>
      <c r="K15" s="47">
        <v>28</v>
      </c>
      <c r="L15" s="47">
        <f>AVERAGE(H16:H17)</f>
        <v>63.95</v>
      </c>
      <c r="M15" s="47">
        <v>2</v>
      </c>
      <c r="N15" s="47"/>
      <c r="O15" s="47">
        <f>AVERAGE(F16:F17)</f>
        <v>152.35</v>
      </c>
      <c r="P15" s="47">
        <v>2</v>
      </c>
      <c r="Q15" s="47"/>
      <c r="R15" s="47">
        <f>AVERAGE(I16:I17)</f>
        <v>38.5</v>
      </c>
      <c r="S15" s="47">
        <v>2</v>
      </c>
      <c r="T15" s="47"/>
    </row>
    <row r="16" spans="1:20" x14ac:dyDescent="0.25">
      <c r="A16" s="5" t="s">
        <v>2</v>
      </c>
      <c r="B16" s="5" t="s">
        <v>3</v>
      </c>
      <c r="C16" s="6">
        <v>43355</v>
      </c>
      <c r="D16" s="5">
        <v>28</v>
      </c>
      <c r="E16" s="5" t="s">
        <v>5</v>
      </c>
      <c r="F16" s="5">
        <v>166.1</v>
      </c>
      <c r="G16" s="5">
        <v>0.28999999999999998</v>
      </c>
      <c r="H16" s="5">
        <v>59.4</v>
      </c>
      <c r="I16" s="5">
        <v>37.5</v>
      </c>
      <c r="K16" s="47">
        <v>29</v>
      </c>
      <c r="L16" s="47">
        <f>AVERAGE(H18:H20)</f>
        <v>64.899999999999991</v>
      </c>
      <c r="M16" s="47">
        <v>3</v>
      </c>
      <c r="N16" s="47">
        <f>AVEDEV(H18:H20)</f>
        <v>5.7999999999999945</v>
      </c>
      <c r="O16" s="47">
        <f>AVERAGE(F18:F20)</f>
        <v>117.06666666666666</v>
      </c>
      <c r="P16" s="47">
        <v>3</v>
      </c>
      <c r="Q16" s="47">
        <f>AVEDEV(F18:F20)</f>
        <v>3.0444444444444421</v>
      </c>
      <c r="R16" s="47">
        <f>AVERAGE(I18:I20)</f>
        <v>34.866666666666667</v>
      </c>
      <c r="S16" s="47">
        <v>3</v>
      </c>
      <c r="T16" s="47">
        <f>AVEDEV(I18:I20)</f>
        <v>2.9777777777777792</v>
      </c>
    </row>
    <row r="17" spans="1:20" x14ac:dyDescent="0.25">
      <c r="A17" s="5" t="s">
        <v>2</v>
      </c>
      <c r="B17" s="5" t="s">
        <v>3</v>
      </c>
      <c r="C17" s="6">
        <v>43355</v>
      </c>
      <c r="D17" s="5">
        <v>28</v>
      </c>
      <c r="E17" s="5" t="s">
        <v>5</v>
      </c>
      <c r="F17" s="5">
        <v>138.6</v>
      </c>
      <c r="G17" s="5"/>
      <c r="H17" s="5">
        <v>68.5</v>
      </c>
      <c r="I17" s="5">
        <v>39.5</v>
      </c>
      <c r="K17" s="47">
        <v>30</v>
      </c>
      <c r="L17" s="47"/>
      <c r="M17" s="47"/>
      <c r="N17" s="47"/>
      <c r="O17" s="47"/>
      <c r="P17" s="47"/>
      <c r="Q17" s="47"/>
      <c r="R17" s="47"/>
      <c r="S17" s="47"/>
      <c r="T17" s="45"/>
    </row>
    <row r="18" spans="1:20" x14ac:dyDescent="0.25">
      <c r="A18" s="5" t="s">
        <v>2</v>
      </c>
      <c r="B18" s="5" t="s">
        <v>3</v>
      </c>
      <c r="C18" s="6">
        <v>43363</v>
      </c>
      <c r="D18" s="5">
        <v>29</v>
      </c>
      <c r="E18" s="5" t="s">
        <v>5</v>
      </c>
      <c r="F18" s="5">
        <v>117.6</v>
      </c>
      <c r="G18" s="5">
        <v>0.37</v>
      </c>
      <c r="H18" s="5">
        <v>59.6</v>
      </c>
      <c r="I18" s="5">
        <v>35</v>
      </c>
      <c r="K18" s="47">
        <v>31</v>
      </c>
      <c r="L18" s="47"/>
      <c r="M18" s="47"/>
      <c r="N18" s="47"/>
      <c r="O18" s="47"/>
      <c r="P18" s="47"/>
      <c r="Q18" s="47"/>
      <c r="R18" s="47"/>
      <c r="S18" s="47"/>
      <c r="T18" s="45"/>
    </row>
    <row r="19" spans="1:20" x14ac:dyDescent="0.25">
      <c r="A19" s="5" t="s">
        <v>2</v>
      </c>
      <c r="B19" s="5" t="s">
        <v>3</v>
      </c>
      <c r="C19" s="6">
        <v>43363</v>
      </c>
      <c r="D19" s="5">
        <v>29</v>
      </c>
      <c r="E19" s="5" t="s">
        <v>5</v>
      </c>
      <c r="F19" s="5">
        <v>121.1</v>
      </c>
      <c r="G19" s="5"/>
      <c r="H19" s="5">
        <v>73.599999999999994</v>
      </c>
      <c r="I19" s="5">
        <v>39.200000000000003</v>
      </c>
      <c r="K19" s="47">
        <v>32</v>
      </c>
      <c r="L19" s="47"/>
      <c r="M19" s="47"/>
      <c r="N19" s="47"/>
      <c r="O19" s="47"/>
      <c r="P19" s="47"/>
      <c r="Q19" s="47"/>
      <c r="R19" s="47"/>
      <c r="S19" s="47"/>
      <c r="T19" s="45"/>
    </row>
    <row r="20" spans="1:20" x14ac:dyDescent="0.25">
      <c r="A20" s="5" t="s">
        <v>2</v>
      </c>
      <c r="B20" s="5" t="s">
        <v>3</v>
      </c>
      <c r="C20" s="6">
        <v>43363</v>
      </c>
      <c r="D20" s="5">
        <v>29</v>
      </c>
      <c r="E20" s="5" t="s">
        <v>5</v>
      </c>
      <c r="F20" s="5">
        <v>112.5</v>
      </c>
      <c r="G20" s="5"/>
      <c r="H20" s="5">
        <v>61.5</v>
      </c>
      <c r="I20" s="5">
        <v>30.4</v>
      </c>
      <c r="K20" s="47">
        <v>33</v>
      </c>
      <c r="L20" s="47"/>
      <c r="M20" s="47"/>
      <c r="N20" s="47"/>
      <c r="O20" s="47"/>
      <c r="P20" s="47"/>
      <c r="Q20" s="47"/>
      <c r="R20" s="47"/>
      <c r="S20" s="47"/>
      <c r="T20" s="45"/>
    </row>
    <row r="21" spans="1:20" x14ac:dyDescent="0.25">
      <c r="A21" s="3" t="s">
        <v>7</v>
      </c>
      <c r="B21" s="3" t="s">
        <v>8</v>
      </c>
      <c r="C21" s="4">
        <v>43325</v>
      </c>
      <c r="D21" s="3">
        <v>18</v>
      </c>
      <c r="E21" s="3" t="s">
        <v>4</v>
      </c>
      <c r="F21" s="3">
        <v>8</v>
      </c>
      <c r="H21" s="3">
        <v>12.2</v>
      </c>
      <c r="I21" s="3">
        <v>11.7</v>
      </c>
      <c r="K21" s="47">
        <v>34</v>
      </c>
      <c r="L21" s="47"/>
      <c r="M21" s="47"/>
      <c r="N21" s="47"/>
      <c r="O21" s="47"/>
      <c r="P21" s="47"/>
      <c r="Q21" s="47"/>
      <c r="R21" s="47"/>
      <c r="S21" s="47"/>
      <c r="T21" s="45"/>
    </row>
    <row r="22" spans="1:20" x14ac:dyDescent="0.25">
      <c r="A22" s="3" t="s">
        <v>7</v>
      </c>
      <c r="B22" s="3" t="s">
        <v>8</v>
      </c>
      <c r="C22" s="4">
        <v>43325</v>
      </c>
      <c r="D22" s="3">
        <v>18</v>
      </c>
      <c r="E22" s="3" t="s">
        <v>4</v>
      </c>
      <c r="F22" s="3">
        <v>7.4</v>
      </c>
      <c r="H22" s="3">
        <v>7.8</v>
      </c>
      <c r="I22" s="3">
        <v>2.5</v>
      </c>
      <c r="K22" s="47">
        <v>35</v>
      </c>
      <c r="L22" s="47"/>
      <c r="M22" s="47"/>
      <c r="N22" s="47"/>
      <c r="O22" s="47"/>
      <c r="P22" s="47"/>
      <c r="Q22" s="47"/>
      <c r="R22" s="47"/>
      <c r="S22" s="47"/>
      <c r="T22" s="45"/>
    </row>
    <row r="23" spans="1:20" x14ac:dyDescent="0.25">
      <c r="A23" s="3" t="s">
        <v>7</v>
      </c>
      <c r="B23" s="3" t="s">
        <v>8</v>
      </c>
      <c r="C23" s="4">
        <v>43325</v>
      </c>
      <c r="D23" s="3">
        <v>18</v>
      </c>
      <c r="E23" s="3" t="s">
        <v>4</v>
      </c>
      <c r="F23" s="3">
        <v>8.4</v>
      </c>
      <c r="H23" s="3">
        <v>9.4</v>
      </c>
      <c r="I23" s="3">
        <v>4</v>
      </c>
      <c r="K23" s="47">
        <v>36</v>
      </c>
      <c r="L23" s="47"/>
      <c r="M23" s="47"/>
      <c r="N23" s="47"/>
      <c r="O23" s="47"/>
      <c r="P23" s="47"/>
      <c r="Q23" s="47"/>
      <c r="R23" s="47"/>
      <c r="S23" s="47"/>
      <c r="T23" s="45"/>
    </row>
    <row r="24" spans="1:20" x14ac:dyDescent="0.25">
      <c r="A24" s="3" t="s">
        <v>7</v>
      </c>
      <c r="B24" s="3" t="s">
        <v>8</v>
      </c>
      <c r="C24" s="4">
        <v>43325</v>
      </c>
      <c r="D24" s="3">
        <v>18</v>
      </c>
      <c r="E24" s="3" t="s">
        <v>4</v>
      </c>
      <c r="F24" s="3">
        <v>11</v>
      </c>
      <c r="H24" s="3">
        <v>9.6999999999999993</v>
      </c>
      <c r="I24" s="3">
        <v>4.5999999999999996</v>
      </c>
    </row>
    <row r="25" spans="1:20" x14ac:dyDescent="0.25">
      <c r="A25" s="3" t="s">
        <v>7</v>
      </c>
      <c r="B25" s="3" t="s">
        <v>8</v>
      </c>
      <c r="C25" s="4">
        <v>43341</v>
      </c>
      <c r="D25" s="3">
        <v>20</v>
      </c>
      <c r="E25" s="3" t="s">
        <v>4</v>
      </c>
      <c r="F25" s="3">
        <v>8</v>
      </c>
      <c r="H25" s="3">
        <v>9.8000000000000007</v>
      </c>
      <c r="I25" s="3">
        <v>3</v>
      </c>
    </row>
    <row r="26" spans="1:20" x14ac:dyDescent="0.25">
      <c r="A26" s="3" t="s">
        <v>7</v>
      </c>
      <c r="B26" s="3" t="s">
        <v>8</v>
      </c>
      <c r="C26" s="4">
        <v>43341</v>
      </c>
      <c r="D26" s="3">
        <v>20</v>
      </c>
      <c r="E26" s="3" t="s">
        <v>4</v>
      </c>
      <c r="H26" s="3">
        <v>10.1</v>
      </c>
      <c r="I26" s="3">
        <v>3.9</v>
      </c>
    </row>
    <row r="27" spans="1:20" x14ac:dyDescent="0.25">
      <c r="A27" s="7" t="s">
        <v>7</v>
      </c>
      <c r="B27" s="7" t="s">
        <v>8</v>
      </c>
      <c r="C27" s="4">
        <v>43341</v>
      </c>
      <c r="D27" s="7">
        <v>20</v>
      </c>
      <c r="E27" s="3" t="s">
        <v>4</v>
      </c>
      <c r="F27" s="7">
        <v>6.1</v>
      </c>
      <c r="G27" s="7"/>
      <c r="H27" s="7">
        <v>9.8000000000000007</v>
      </c>
      <c r="I27" s="7">
        <v>4</v>
      </c>
    </row>
    <row r="28" spans="1:20" x14ac:dyDescent="0.25">
      <c r="A28" s="7" t="s">
        <v>7</v>
      </c>
      <c r="B28" s="7" t="s">
        <v>8</v>
      </c>
      <c r="C28" s="4">
        <v>43341</v>
      </c>
      <c r="D28" s="7">
        <v>20</v>
      </c>
      <c r="E28" s="3" t="s">
        <v>4</v>
      </c>
      <c r="F28" s="7">
        <v>10.1</v>
      </c>
      <c r="G28" s="7"/>
      <c r="H28" s="7">
        <v>8.6999999999999993</v>
      </c>
      <c r="I28" s="7">
        <v>2.8</v>
      </c>
    </row>
    <row r="29" spans="1:20" x14ac:dyDescent="0.25">
      <c r="A29" s="7" t="s">
        <v>7</v>
      </c>
      <c r="B29" s="7" t="s">
        <v>8</v>
      </c>
      <c r="C29" s="4">
        <v>43341</v>
      </c>
      <c r="D29" s="7">
        <v>20</v>
      </c>
      <c r="E29" s="3" t="s">
        <v>4</v>
      </c>
      <c r="F29" s="7">
        <v>7.2</v>
      </c>
      <c r="G29" s="7"/>
      <c r="H29" s="7">
        <v>11.4</v>
      </c>
      <c r="I29" s="7">
        <v>7.2</v>
      </c>
    </row>
    <row r="30" spans="1:20" x14ac:dyDescent="0.25">
      <c r="A30" s="7" t="s">
        <v>7</v>
      </c>
      <c r="B30" s="7" t="s">
        <v>8</v>
      </c>
      <c r="C30" s="8">
        <v>43348</v>
      </c>
      <c r="D30" s="7">
        <v>22</v>
      </c>
      <c r="E30" s="3" t="s">
        <v>4</v>
      </c>
      <c r="F30" s="7">
        <v>6.5</v>
      </c>
      <c r="G30" s="7"/>
      <c r="H30" s="7">
        <v>7.9</v>
      </c>
      <c r="I30" s="7">
        <v>3.8</v>
      </c>
    </row>
    <row r="31" spans="1:20" x14ac:dyDescent="0.25">
      <c r="A31" s="7" t="s">
        <v>7</v>
      </c>
      <c r="B31" s="7" t="s">
        <v>8</v>
      </c>
      <c r="C31" s="8">
        <v>43348</v>
      </c>
      <c r="D31" s="7">
        <v>22</v>
      </c>
      <c r="E31" s="3" t="s">
        <v>4</v>
      </c>
      <c r="F31" s="7">
        <v>7</v>
      </c>
      <c r="G31" s="7"/>
      <c r="H31" s="7">
        <v>7.1</v>
      </c>
      <c r="I31" s="7">
        <v>2.6</v>
      </c>
    </row>
    <row r="32" spans="1:20" x14ac:dyDescent="0.25">
      <c r="A32" s="7" t="s">
        <v>7</v>
      </c>
      <c r="B32" s="7" t="s">
        <v>8</v>
      </c>
      <c r="C32" s="8">
        <v>43348</v>
      </c>
      <c r="D32" s="7">
        <v>22</v>
      </c>
      <c r="E32" s="3" t="s">
        <v>4</v>
      </c>
      <c r="F32" s="7">
        <v>7.5</v>
      </c>
      <c r="G32" s="7"/>
      <c r="H32" s="7">
        <v>8.9</v>
      </c>
      <c r="I32" s="7">
        <v>5.5</v>
      </c>
    </row>
    <row r="33" spans="1:20" x14ac:dyDescent="0.25">
      <c r="A33" s="7" t="s">
        <v>7</v>
      </c>
      <c r="B33" s="7" t="s">
        <v>8</v>
      </c>
      <c r="C33" s="8">
        <v>43363</v>
      </c>
      <c r="D33" s="7">
        <v>23</v>
      </c>
      <c r="E33" s="3" t="s">
        <v>4</v>
      </c>
      <c r="F33" s="7">
        <v>9</v>
      </c>
      <c r="G33" s="7"/>
      <c r="H33" s="7">
        <v>9.6</v>
      </c>
      <c r="I33" s="7">
        <v>4.2</v>
      </c>
    </row>
    <row r="34" spans="1:20" x14ac:dyDescent="0.25">
      <c r="A34" s="7" t="s">
        <v>7</v>
      </c>
      <c r="B34" s="7" t="s">
        <v>8</v>
      </c>
      <c r="C34" s="8">
        <v>43363</v>
      </c>
      <c r="D34" s="7">
        <v>23</v>
      </c>
      <c r="E34" s="3" t="s">
        <v>4</v>
      </c>
      <c r="F34" s="7">
        <v>8.6</v>
      </c>
      <c r="G34" s="7"/>
      <c r="H34" s="7">
        <v>9.8000000000000007</v>
      </c>
      <c r="I34" s="7">
        <v>4.4000000000000004</v>
      </c>
    </row>
    <row r="35" spans="1:20" x14ac:dyDescent="0.25">
      <c r="A35" s="7" t="s">
        <v>7</v>
      </c>
      <c r="B35" s="7" t="s">
        <v>8</v>
      </c>
      <c r="C35" s="8">
        <v>43363</v>
      </c>
      <c r="D35" s="7">
        <v>23</v>
      </c>
      <c r="E35" s="3" t="s">
        <v>4</v>
      </c>
      <c r="F35" s="7">
        <v>9.1999999999999993</v>
      </c>
      <c r="G35" s="7"/>
      <c r="H35" s="7">
        <v>9.3000000000000007</v>
      </c>
      <c r="I35" s="7">
        <v>3.4</v>
      </c>
    </row>
    <row r="36" spans="1:20" x14ac:dyDescent="0.25">
      <c r="A36" s="3" t="s">
        <v>7</v>
      </c>
      <c r="B36" s="3" t="s">
        <v>8</v>
      </c>
      <c r="C36" s="8">
        <v>43375</v>
      </c>
      <c r="D36" s="3">
        <v>25</v>
      </c>
      <c r="E36" s="3" t="s">
        <v>4</v>
      </c>
      <c r="F36" s="3">
        <v>12.8</v>
      </c>
      <c r="H36" s="3">
        <v>11</v>
      </c>
      <c r="I36" s="3">
        <v>4.8</v>
      </c>
    </row>
    <row r="37" spans="1:20" x14ac:dyDescent="0.25">
      <c r="A37" s="3" t="s">
        <v>7</v>
      </c>
      <c r="B37" s="3" t="s">
        <v>8</v>
      </c>
      <c r="C37" s="8">
        <v>43375</v>
      </c>
      <c r="D37" s="3">
        <v>25</v>
      </c>
      <c r="E37" s="3" t="s">
        <v>4</v>
      </c>
      <c r="F37" s="3">
        <v>9.6999999999999993</v>
      </c>
      <c r="H37" s="3">
        <v>10.4</v>
      </c>
      <c r="I37" s="3">
        <v>3.5</v>
      </c>
    </row>
    <row r="38" spans="1:20" x14ac:dyDescent="0.25">
      <c r="A38" s="3" t="s">
        <v>7</v>
      </c>
      <c r="B38" s="3" t="s">
        <v>8</v>
      </c>
      <c r="C38" s="8">
        <v>43375</v>
      </c>
      <c r="D38" s="3">
        <v>25</v>
      </c>
      <c r="E38" s="3" t="s">
        <v>4</v>
      </c>
      <c r="F38" s="3">
        <v>10.1</v>
      </c>
      <c r="H38" s="3">
        <v>10.3</v>
      </c>
      <c r="I38" s="3">
        <v>2.9</v>
      </c>
      <c r="K38" s="45" t="s">
        <v>7</v>
      </c>
      <c r="L38" s="45" t="s">
        <v>37</v>
      </c>
      <c r="M38" s="45" t="s">
        <v>36</v>
      </c>
      <c r="N38" s="45" t="s">
        <v>64</v>
      </c>
      <c r="O38" s="45" t="s">
        <v>38</v>
      </c>
      <c r="P38" s="45" t="s">
        <v>36</v>
      </c>
      <c r="Q38" s="45" t="s">
        <v>64</v>
      </c>
      <c r="R38" s="45" t="s">
        <v>6</v>
      </c>
      <c r="S38" s="45" t="s">
        <v>36</v>
      </c>
      <c r="T38" s="45" t="s">
        <v>64</v>
      </c>
    </row>
    <row r="39" spans="1:20" x14ac:dyDescent="0.25">
      <c r="A39" s="5"/>
      <c r="B39" s="5"/>
      <c r="C39" s="6"/>
      <c r="D39" s="5"/>
      <c r="E39" s="5"/>
      <c r="F39" s="5"/>
      <c r="H39" s="5"/>
      <c r="I39" s="5"/>
      <c r="K39" s="45">
        <v>18</v>
      </c>
      <c r="L39" s="45">
        <f>AVERAGE(H21:H24)</f>
        <v>9.7749999999999986</v>
      </c>
      <c r="M39" s="45">
        <v>4</v>
      </c>
      <c r="N39" s="45">
        <f>AVEDEV(H21:H24)</f>
        <v>1.2124999999999992</v>
      </c>
      <c r="O39" s="45">
        <f>AVERAGE(F21:F24)</f>
        <v>8.6999999999999993</v>
      </c>
      <c r="P39" s="45">
        <v>4</v>
      </c>
      <c r="Q39" s="45">
        <f>AVEDEV(F21:F24)</f>
        <v>1.1499999999999995</v>
      </c>
      <c r="R39" s="45">
        <f>AVERAGE(I21:I24)</f>
        <v>5.6999999999999993</v>
      </c>
      <c r="S39" s="45">
        <v>4</v>
      </c>
      <c r="T39" s="45">
        <f>AVEDEV(I21:I24)</f>
        <v>2.9999999999999996</v>
      </c>
    </row>
    <row r="40" spans="1:20" x14ac:dyDescent="0.25">
      <c r="A40" s="5" t="s">
        <v>7</v>
      </c>
      <c r="B40" s="5" t="s">
        <v>8</v>
      </c>
      <c r="C40" s="6">
        <v>43384</v>
      </c>
      <c r="D40" s="5">
        <v>26</v>
      </c>
      <c r="E40" s="5" t="s">
        <v>5</v>
      </c>
      <c r="F40" s="5">
        <v>80.8</v>
      </c>
      <c r="G40" s="5">
        <v>0.31</v>
      </c>
      <c r="H40" s="5"/>
      <c r="I40" s="5"/>
      <c r="K40" s="48">
        <v>19</v>
      </c>
      <c r="L40" s="45"/>
      <c r="M40" s="45"/>
      <c r="N40" s="45"/>
      <c r="O40" s="45"/>
      <c r="P40" s="45"/>
      <c r="Q40" s="45"/>
      <c r="R40" s="45"/>
      <c r="S40" s="45"/>
      <c r="T40" s="45"/>
    </row>
    <row r="41" spans="1:20" x14ac:dyDescent="0.25">
      <c r="A41" s="5" t="s">
        <v>7</v>
      </c>
      <c r="B41" s="5" t="s">
        <v>8</v>
      </c>
      <c r="C41" s="6">
        <v>43384</v>
      </c>
      <c r="D41" s="5">
        <v>26</v>
      </c>
      <c r="E41" s="5" t="s">
        <v>5</v>
      </c>
      <c r="F41" s="5">
        <v>47.5</v>
      </c>
      <c r="G41" s="5"/>
      <c r="H41" s="5">
        <v>28.8</v>
      </c>
      <c r="I41" s="5">
        <v>15.3</v>
      </c>
      <c r="K41" s="48">
        <v>20</v>
      </c>
      <c r="L41" s="45">
        <f>AVERAGE(H25:H29)</f>
        <v>9.9599999999999991</v>
      </c>
      <c r="M41" s="45">
        <v>5</v>
      </c>
      <c r="N41" s="45">
        <f>AVEDEV(H25:H29)</f>
        <v>0.63199999999999967</v>
      </c>
      <c r="O41" s="45">
        <f>AVERAGE(F25:F29)</f>
        <v>7.85</v>
      </c>
      <c r="P41" s="45">
        <v>4</v>
      </c>
      <c r="Q41" s="45">
        <f>AVEDEV(F25:F29)</f>
        <v>1.2</v>
      </c>
      <c r="R41" s="45">
        <f>AVERAGE(I25:I29)</f>
        <v>4.18</v>
      </c>
      <c r="S41" s="45">
        <v>5</v>
      </c>
      <c r="T41" s="45">
        <f>AVEDEV(I26:I29)</f>
        <v>1.3624999999999998</v>
      </c>
    </row>
    <row r="42" spans="1:20" x14ac:dyDescent="0.25">
      <c r="A42" s="5" t="s">
        <v>7</v>
      </c>
      <c r="B42" s="5" t="s">
        <v>8</v>
      </c>
      <c r="C42" s="6">
        <v>43384</v>
      </c>
      <c r="D42" s="5">
        <v>26</v>
      </c>
      <c r="E42" s="5" t="s">
        <v>5</v>
      </c>
      <c r="F42" s="5">
        <v>100.8</v>
      </c>
      <c r="G42" s="5"/>
      <c r="H42" s="5">
        <v>43.4</v>
      </c>
      <c r="I42" s="5">
        <v>23.1</v>
      </c>
      <c r="K42" s="48">
        <v>21</v>
      </c>
      <c r="L42" s="45"/>
      <c r="M42" s="45"/>
      <c r="N42" s="45"/>
      <c r="O42" s="45"/>
      <c r="P42" s="45"/>
      <c r="Q42" s="45"/>
      <c r="R42" s="45"/>
      <c r="S42" s="45"/>
      <c r="T42" s="45"/>
    </row>
    <row r="43" spans="1:20" x14ac:dyDescent="0.25">
      <c r="A43" s="5" t="s">
        <v>7</v>
      </c>
      <c r="B43" s="5" t="s">
        <v>8</v>
      </c>
      <c r="C43" s="6">
        <v>43384</v>
      </c>
      <c r="D43" s="5">
        <v>26</v>
      </c>
      <c r="E43" s="5" t="s">
        <v>5</v>
      </c>
      <c r="F43" s="5">
        <v>67.400000000000006</v>
      </c>
      <c r="G43" s="5"/>
      <c r="H43" s="5">
        <v>35.5</v>
      </c>
      <c r="I43" s="5">
        <v>16.3</v>
      </c>
      <c r="K43" s="48">
        <v>22</v>
      </c>
      <c r="L43" s="45">
        <f>AVERAGE(H30:H32)</f>
        <v>7.9666666666666659</v>
      </c>
      <c r="M43" s="45">
        <v>3</v>
      </c>
      <c r="N43" s="45">
        <f>AVEDEV(H30:H32)</f>
        <v>0.62222222222222212</v>
      </c>
      <c r="O43" s="45">
        <f>AVERAGE(F30:F32)</f>
        <v>7</v>
      </c>
      <c r="P43" s="45">
        <v>3</v>
      </c>
      <c r="Q43" s="45">
        <f>AVEDEV(F30:F32)</f>
        <v>0.33333333333333331</v>
      </c>
      <c r="R43" s="45">
        <f>AVERAGE(I30:I32)</f>
        <v>3.9666666666666668</v>
      </c>
      <c r="S43" s="45">
        <v>3</v>
      </c>
      <c r="T43" s="45">
        <f>AVEDEV(I30:I32)</f>
        <v>1.0222222222222224</v>
      </c>
    </row>
    <row r="44" spans="1:20" x14ac:dyDescent="0.25">
      <c r="A44" s="5" t="s">
        <v>7</v>
      </c>
      <c r="B44" s="5" t="s">
        <v>8</v>
      </c>
      <c r="C44" s="6">
        <v>43384</v>
      </c>
      <c r="D44" s="5">
        <v>26</v>
      </c>
      <c r="E44" s="5" t="s">
        <v>5</v>
      </c>
      <c r="F44" s="5">
        <v>66</v>
      </c>
      <c r="G44" s="5"/>
      <c r="H44" s="5">
        <v>41.4</v>
      </c>
      <c r="I44" s="5">
        <v>16.3</v>
      </c>
      <c r="K44" s="48">
        <v>23</v>
      </c>
      <c r="L44" s="45">
        <f>AVERAGE(H33:H35)</f>
        <v>9.5666666666666664</v>
      </c>
      <c r="M44" s="45">
        <v>3</v>
      </c>
      <c r="N44" s="45">
        <f>AVEDEV(H33:H35)</f>
        <v>0.17777777777777773</v>
      </c>
      <c r="O44" s="45">
        <f>AVERAGE(F33:F35)</f>
        <v>8.9333333333333336</v>
      </c>
      <c r="P44" s="45">
        <v>3</v>
      </c>
      <c r="Q44" s="45">
        <f>AVEDEV(F33:F35)</f>
        <v>0.22222222222222202</v>
      </c>
      <c r="R44" s="45">
        <f>AVERAGE(I33:I35)</f>
        <v>4.0000000000000009</v>
      </c>
      <c r="S44" s="45">
        <v>3</v>
      </c>
      <c r="T44" s="45">
        <f>AVEDEV(I33:I35)</f>
        <v>0.39999999999999991</v>
      </c>
    </row>
    <row r="45" spans="1:20" x14ac:dyDescent="0.25">
      <c r="A45" s="5" t="s">
        <v>7</v>
      </c>
      <c r="B45" s="5" t="s">
        <v>8</v>
      </c>
      <c r="C45" s="6">
        <v>43389</v>
      </c>
      <c r="D45" s="5">
        <v>27</v>
      </c>
      <c r="E45" s="5" t="s">
        <v>5</v>
      </c>
      <c r="F45" s="5"/>
      <c r="G45" s="5">
        <v>0.42</v>
      </c>
      <c r="H45" s="5">
        <v>27.8</v>
      </c>
      <c r="I45" s="5">
        <v>17.399999999999999</v>
      </c>
      <c r="K45" s="48">
        <v>24</v>
      </c>
      <c r="L45" s="46"/>
      <c r="M45" s="46"/>
      <c r="N45" s="46"/>
      <c r="O45" s="45"/>
      <c r="P45" s="45"/>
      <c r="Q45" s="45"/>
      <c r="R45" s="45"/>
      <c r="S45" s="45"/>
      <c r="T45" s="45"/>
    </row>
    <row r="46" spans="1:20" x14ac:dyDescent="0.25">
      <c r="A46" s="5" t="s">
        <v>7</v>
      </c>
      <c r="B46" s="5" t="s">
        <v>8</v>
      </c>
      <c r="C46" s="6">
        <v>43389</v>
      </c>
      <c r="D46" s="5">
        <v>27</v>
      </c>
      <c r="E46" s="5" t="s">
        <v>5</v>
      </c>
      <c r="F46" s="5">
        <v>83.7</v>
      </c>
      <c r="G46" s="5"/>
      <c r="H46" s="5">
        <v>52.1</v>
      </c>
      <c r="I46" s="5">
        <v>21.9</v>
      </c>
      <c r="K46" s="48">
        <v>25</v>
      </c>
      <c r="L46" s="48">
        <f>AVERAGE(H36:H38)</f>
        <v>10.566666666666666</v>
      </c>
      <c r="M46" s="48">
        <v>3</v>
      </c>
      <c r="N46" s="48">
        <f>AVEDEV(H37:H38)</f>
        <v>4.9999999999999822E-2</v>
      </c>
      <c r="O46" s="48">
        <f>AVERAGE(F36:F38)</f>
        <v>10.866666666666667</v>
      </c>
      <c r="P46" s="48">
        <v>3</v>
      </c>
      <c r="Q46" s="48">
        <f>AVEDEV(F37:F38)</f>
        <v>0.20000000000000018</v>
      </c>
      <c r="R46" s="48">
        <f>AVERAGE(I36:I38)</f>
        <v>3.7333333333333338</v>
      </c>
      <c r="S46" s="48">
        <v>3</v>
      </c>
      <c r="T46" s="48">
        <f>AVEDEV(I37:I38)</f>
        <v>0.30000000000000004</v>
      </c>
    </row>
    <row r="47" spans="1:20" x14ac:dyDescent="0.25">
      <c r="A47" s="5" t="s">
        <v>7</v>
      </c>
      <c r="B47" s="5" t="s">
        <v>8</v>
      </c>
      <c r="C47" s="6">
        <v>43389</v>
      </c>
      <c r="D47" s="5">
        <v>27</v>
      </c>
      <c r="E47" s="5" t="s">
        <v>5</v>
      </c>
      <c r="F47" s="5">
        <v>85.2</v>
      </c>
      <c r="G47" s="5"/>
      <c r="H47" s="5">
        <v>46.9</v>
      </c>
      <c r="I47" s="5">
        <v>23.4</v>
      </c>
      <c r="K47" s="47">
        <v>26</v>
      </c>
      <c r="L47" s="47">
        <f>AVERAGE(H40:H44)</f>
        <v>37.274999999999999</v>
      </c>
      <c r="M47" s="47">
        <v>4</v>
      </c>
      <c r="N47" s="47">
        <f>AVEDEV(H41:H43)</f>
        <v>4.9999999999999991</v>
      </c>
      <c r="O47" s="47">
        <f>AVERAGE(F40:F44)</f>
        <v>72.5</v>
      </c>
      <c r="P47" s="47">
        <v>5</v>
      </c>
      <c r="Q47" s="47">
        <f>AVEDEV(F40:F44)</f>
        <v>14.639999999999997</v>
      </c>
      <c r="R47" s="47">
        <f>AVERAGE(I40:I44)</f>
        <v>17.75</v>
      </c>
      <c r="S47" s="47">
        <v>4</v>
      </c>
      <c r="T47" s="47">
        <f>AVEDEV(I40:I44)</f>
        <v>2.6749999999999998</v>
      </c>
    </row>
    <row r="48" spans="1:20" x14ac:dyDescent="0.25">
      <c r="A48" s="5" t="s">
        <v>7</v>
      </c>
      <c r="B48" s="5" t="s">
        <v>8</v>
      </c>
      <c r="C48" s="6">
        <v>43397</v>
      </c>
      <c r="D48" s="5">
        <v>28</v>
      </c>
      <c r="E48" s="5" t="s">
        <v>5</v>
      </c>
      <c r="F48" s="5">
        <v>125.1</v>
      </c>
      <c r="G48" s="5">
        <v>0.74</v>
      </c>
      <c r="H48" s="5">
        <v>57.4</v>
      </c>
      <c r="I48" s="5">
        <v>36.4</v>
      </c>
      <c r="K48" s="47">
        <v>27</v>
      </c>
      <c r="L48" s="47">
        <f>AVERAGE(H45:H47)</f>
        <v>42.266666666666673</v>
      </c>
      <c r="M48" s="47">
        <v>3</v>
      </c>
      <c r="N48" s="47">
        <f>AVEDEV(H45:H47)</f>
        <v>9.6444444444444422</v>
      </c>
      <c r="O48" s="47">
        <f>AVERAGE(F45:F47)</f>
        <v>84.45</v>
      </c>
      <c r="P48" s="47">
        <v>2</v>
      </c>
      <c r="Q48" s="47"/>
      <c r="R48" s="47">
        <f>AVERAGE(I45:I47)</f>
        <v>20.9</v>
      </c>
      <c r="S48" s="47">
        <v>3</v>
      </c>
      <c r="T48" s="47">
        <f>AVEDEV(I45:I47)</f>
        <v>2.3333333333333335</v>
      </c>
    </row>
    <row r="49" spans="1:20" x14ac:dyDescent="0.25">
      <c r="A49" s="5" t="s">
        <v>7</v>
      </c>
      <c r="B49" s="5" t="s">
        <v>8</v>
      </c>
      <c r="C49" s="6">
        <v>43397</v>
      </c>
      <c r="D49" s="5">
        <v>28</v>
      </c>
      <c r="E49" s="5" t="s">
        <v>5</v>
      </c>
      <c r="F49" s="5">
        <v>89.9</v>
      </c>
      <c r="G49" s="5"/>
      <c r="H49" s="5">
        <v>49.3</v>
      </c>
      <c r="I49" s="5">
        <v>38.1</v>
      </c>
      <c r="K49" s="47">
        <v>28</v>
      </c>
      <c r="L49" s="47">
        <f>AVERAGE(H48:H51)</f>
        <v>63.524999999999999</v>
      </c>
      <c r="M49" s="47">
        <v>4</v>
      </c>
      <c r="N49" s="47">
        <f>AVEDEV(H48:H51)</f>
        <v>10.175000000000002</v>
      </c>
      <c r="O49" s="47">
        <f>AVERAGE(F48:F51)</f>
        <v>110.80000000000001</v>
      </c>
      <c r="P49" s="47">
        <v>4</v>
      </c>
      <c r="Q49" s="47">
        <f>AVEDEV(F48:F51)</f>
        <v>10.449999999999989</v>
      </c>
      <c r="R49" s="47">
        <f>AVERAGE(I48:I51)</f>
        <v>31.625</v>
      </c>
      <c r="S49" s="47">
        <v>4</v>
      </c>
      <c r="T49" s="47">
        <f>AVEDEV(I48:I51)</f>
        <v>5.625</v>
      </c>
    </row>
    <row r="50" spans="1:20" x14ac:dyDescent="0.25">
      <c r="A50" s="5" t="s">
        <v>7</v>
      </c>
      <c r="B50" s="5" t="s">
        <v>8</v>
      </c>
      <c r="C50" s="6">
        <v>43397</v>
      </c>
      <c r="D50" s="5">
        <v>28</v>
      </c>
      <c r="E50" s="5" t="s">
        <v>5</v>
      </c>
      <c r="F50" s="5">
        <v>116.6</v>
      </c>
      <c r="G50" s="5"/>
      <c r="H50" s="5">
        <v>75.5</v>
      </c>
      <c r="I50" s="5">
        <v>27.4</v>
      </c>
      <c r="K50" s="48">
        <v>29</v>
      </c>
      <c r="L50" s="47"/>
      <c r="M50" s="47"/>
      <c r="N50" s="47"/>
      <c r="O50" s="47"/>
      <c r="P50" s="47"/>
      <c r="Q50" s="47"/>
      <c r="R50" s="47"/>
      <c r="S50" s="47"/>
      <c r="T50" s="45"/>
    </row>
    <row r="51" spans="1:20" x14ac:dyDescent="0.25">
      <c r="A51" s="5" t="s">
        <v>7</v>
      </c>
      <c r="B51" s="5" t="s">
        <v>8</v>
      </c>
      <c r="C51" s="6">
        <v>43397</v>
      </c>
      <c r="D51" s="5">
        <v>28</v>
      </c>
      <c r="E51" s="5" t="s">
        <v>5</v>
      </c>
      <c r="F51" s="5">
        <v>111.6</v>
      </c>
      <c r="G51" s="5"/>
      <c r="H51" s="5">
        <v>71.900000000000006</v>
      </c>
      <c r="I51" s="5">
        <v>24.6</v>
      </c>
      <c r="K51" s="48">
        <v>30</v>
      </c>
      <c r="L51" s="47"/>
      <c r="M51" s="47"/>
      <c r="N51" s="47"/>
      <c r="O51" s="47"/>
      <c r="P51" s="47"/>
      <c r="Q51" s="47"/>
      <c r="R51" s="47"/>
      <c r="S51" s="47"/>
      <c r="T51" s="45"/>
    </row>
    <row r="52" spans="1:20" x14ac:dyDescent="0.25">
      <c r="A52" s="10" t="s">
        <v>9</v>
      </c>
      <c r="B52" s="10" t="s">
        <v>8</v>
      </c>
      <c r="C52" s="11">
        <v>43341</v>
      </c>
      <c r="D52" s="10">
        <v>20</v>
      </c>
      <c r="E52" s="10" t="s">
        <v>4</v>
      </c>
      <c r="F52" s="10">
        <v>5.4</v>
      </c>
      <c r="G52" s="10"/>
      <c r="H52" s="7">
        <v>8.1</v>
      </c>
      <c r="I52" s="7">
        <v>4.5999999999999996</v>
      </c>
      <c r="K52" s="48">
        <v>31</v>
      </c>
      <c r="L52" s="47"/>
      <c r="M52" s="47"/>
      <c r="N52" s="47"/>
      <c r="O52" s="47"/>
      <c r="P52" s="47"/>
      <c r="Q52" s="47"/>
      <c r="R52" s="47"/>
      <c r="S52" s="47"/>
      <c r="T52" s="45"/>
    </row>
    <row r="53" spans="1:20" x14ac:dyDescent="0.25">
      <c r="A53" s="10" t="s">
        <v>9</v>
      </c>
      <c r="B53" s="10" t="s">
        <v>8</v>
      </c>
      <c r="C53" s="11">
        <v>43341</v>
      </c>
      <c r="D53" s="10">
        <v>20</v>
      </c>
      <c r="E53" s="10" t="s">
        <v>4</v>
      </c>
      <c r="F53" s="10">
        <v>5.2</v>
      </c>
      <c r="G53" s="10"/>
      <c r="H53" s="7">
        <v>8.6999999999999993</v>
      </c>
      <c r="I53" s="7">
        <v>6.2</v>
      </c>
      <c r="K53" s="48">
        <v>32</v>
      </c>
      <c r="L53" s="47"/>
      <c r="M53" s="47"/>
      <c r="N53" s="47"/>
      <c r="O53" s="47"/>
      <c r="P53" s="47"/>
      <c r="Q53" s="47"/>
      <c r="R53" s="47"/>
      <c r="S53" s="47"/>
      <c r="T53" s="45"/>
    </row>
    <row r="54" spans="1:20" x14ac:dyDescent="0.25">
      <c r="A54" s="10" t="s">
        <v>9</v>
      </c>
      <c r="B54" s="10" t="s">
        <v>8</v>
      </c>
      <c r="C54" s="11">
        <v>43341</v>
      </c>
      <c r="D54" s="10">
        <v>20</v>
      </c>
      <c r="E54" s="10" t="s">
        <v>4</v>
      </c>
      <c r="F54" s="10">
        <v>5</v>
      </c>
      <c r="G54" s="10"/>
      <c r="H54" s="7">
        <v>6.8</v>
      </c>
      <c r="I54" s="7">
        <v>2.8</v>
      </c>
      <c r="K54" s="48">
        <v>33</v>
      </c>
      <c r="L54" s="47"/>
      <c r="M54" s="47"/>
      <c r="N54" s="47"/>
      <c r="O54" s="47"/>
      <c r="P54" s="47"/>
      <c r="Q54" s="47"/>
      <c r="R54" s="47"/>
      <c r="S54" s="47"/>
      <c r="T54" s="45"/>
    </row>
    <row r="55" spans="1:20" x14ac:dyDescent="0.25">
      <c r="A55" s="10" t="s">
        <v>9</v>
      </c>
      <c r="B55" s="10" t="s">
        <v>8</v>
      </c>
      <c r="C55" s="11">
        <v>43355</v>
      </c>
      <c r="D55" s="10">
        <v>22</v>
      </c>
      <c r="E55" s="10" t="s">
        <v>4</v>
      </c>
      <c r="F55" s="10">
        <v>7.3</v>
      </c>
      <c r="G55" s="10"/>
      <c r="H55" s="7">
        <v>8.4</v>
      </c>
      <c r="I55" s="7">
        <v>3</v>
      </c>
      <c r="K55" s="48">
        <v>34</v>
      </c>
      <c r="L55" s="47"/>
      <c r="M55" s="47"/>
      <c r="N55" s="47"/>
      <c r="O55" s="47"/>
      <c r="P55" s="47"/>
      <c r="Q55" s="47"/>
      <c r="R55" s="47"/>
      <c r="S55" s="47"/>
      <c r="T55" s="45"/>
    </row>
    <row r="56" spans="1:20" x14ac:dyDescent="0.25">
      <c r="A56" s="10" t="s">
        <v>9</v>
      </c>
      <c r="B56" s="10" t="s">
        <v>8</v>
      </c>
      <c r="C56" s="11">
        <v>43355</v>
      </c>
      <c r="D56" s="10">
        <v>22</v>
      </c>
      <c r="E56" s="10" t="s">
        <v>4</v>
      </c>
      <c r="F56" s="10">
        <v>8.1</v>
      </c>
      <c r="G56" s="10"/>
      <c r="H56" s="7">
        <v>11</v>
      </c>
      <c r="I56" s="7">
        <v>6.1</v>
      </c>
      <c r="K56" s="48">
        <v>35</v>
      </c>
      <c r="L56" s="47"/>
      <c r="M56" s="47"/>
      <c r="N56" s="47"/>
      <c r="O56" s="47"/>
      <c r="P56" s="47"/>
      <c r="Q56" s="47"/>
      <c r="R56" s="47"/>
      <c r="S56" s="47"/>
      <c r="T56" s="45"/>
    </row>
    <row r="57" spans="1:20" x14ac:dyDescent="0.25">
      <c r="A57" s="10" t="s">
        <v>9</v>
      </c>
      <c r="B57" s="10" t="s">
        <v>8</v>
      </c>
      <c r="C57" s="11">
        <v>43355</v>
      </c>
      <c r="D57" s="10">
        <v>22</v>
      </c>
      <c r="E57" s="10" t="s">
        <v>4</v>
      </c>
      <c r="F57" s="10">
        <v>11.3</v>
      </c>
      <c r="G57" s="10"/>
      <c r="H57" s="7">
        <v>10.4</v>
      </c>
      <c r="I57" s="7">
        <v>5.6</v>
      </c>
      <c r="K57" s="48">
        <v>36</v>
      </c>
      <c r="L57" s="47"/>
      <c r="M57" s="47"/>
      <c r="N57" s="47"/>
      <c r="O57" s="47"/>
      <c r="P57" s="47"/>
      <c r="Q57" s="47"/>
      <c r="R57" s="47"/>
      <c r="S57" s="47"/>
      <c r="T57" s="45"/>
    </row>
    <row r="58" spans="1:20" x14ac:dyDescent="0.25">
      <c r="A58" s="10" t="s">
        <v>9</v>
      </c>
      <c r="B58" s="10" t="s">
        <v>8</v>
      </c>
      <c r="C58" s="11">
        <v>43368</v>
      </c>
      <c r="D58" s="10">
        <v>24</v>
      </c>
      <c r="E58" s="10" t="s">
        <v>4</v>
      </c>
      <c r="F58" s="10">
        <v>11.5</v>
      </c>
      <c r="G58" s="10"/>
      <c r="H58" s="7">
        <v>17.600000000000001</v>
      </c>
      <c r="I58" s="7">
        <v>17</v>
      </c>
    </row>
    <row r="59" spans="1:20" x14ac:dyDescent="0.25">
      <c r="A59" s="10" t="s">
        <v>9</v>
      </c>
      <c r="B59" s="10" t="s">
        <v>8</v>
      </c>
      <c r="C59" s="11">
        <v>43368</v>
      </c>
      <c r="D59" s="10">
        <v>24</v>
      </c>
      <c r="E59" s="10" t="s">
        <v>4</v>
      </c>
      <c r="F59" s="10"/>
      <c r="G59" s="10"/>
      <c r="H59" s="7">
        <v>12.3</v>
      </c>
      <c r="I59" s="7">
        <v>6.4</v>
      </c>
    </row>
    <row r="60" spans="1:20" x14ac:dyDescent="0.25">
      <c r="A60" s="10" t="s">
        <v>9</v>
      </c>
      <c r="B60" s="10" t="s">
        <v>8</v>
      </c>
      <c r="C60" s="11">
        <v>43368</v>
      </c>
      <c r="D60" s="10">
        <v>24</v>
      </c>
      <c r="E60" s="10" t="s">
        <v>4</v>
      </c>
      <c r="F60" s="10"/>
      <c r="G60" s="10"/>
      <c r="H60" s="7">
        <v>12.3</v>
      </c>
      <c r="I60" s="7">
        <v>6.3</v>
      </c>
    </row>
    <row r="61" spans="1:20" x14ac:dyDescent="0.25">
      <c r="A61" s="10" t="s">
        <v>9</v>
      </c>
      <c r="B61" s="10" t="s">
        <v>8</v>
      </c>
      <c r="C61" s="11">
        <v>43368</v>
      </c>
      <c r="D61" s="10">
        <v>24</v>
      </c>
      <c r="E61" s="10" t="s">
        <v>4</v>
      </c>
      <c r="F61" s="10">
        <v>7.8</v>
      </c>
      <c r="G61" s="10"/>
      <c r="H61" s="7">
        <v>7.7</v>
      </c>
      <c r="I61" s="7">
        <v>3.3</v>
      </c>
    </row>
    <row r="62" spans="1:20" x14ac:dyDescent="0.25">
      <c r="A62" s="10" t="s">
        <v>9</v>
      </c>
      <c r="B62" s="10" t="s">
        <v>8</v>
      </c>
      <c r="C62" s="11">
        <v>43368</v>
      </c>
      <c r="D62" s="10">
        <v>24</v>
      </c>
      <c r="E62" s="10" t="s">
        <v>4</v>
      </c>
      <c r="F62" s="10">
        <v>7.8</v>
      </c>
      <c r="G62" s="10"/>
      <c r="H62" s="7">
        <v>8.1999999999999993</v>
      </c>
      <c r="I62" s="7">
        <v>4.4000000000000004</v>
      </c>
      <c r="K62" s="45" t="s">
        <v>9</v>
      </c>
      <c r="L62" s="45" t="s">
        <v>37</v>
      </c>
      <c r="M62" s="45" t="s">
        <v>36</v>
      </c>
      <c r="N62" s="45" t="s">
        <v>64</v>
      </c>
      <c r="O62" s="45" t="s">
        <v>38</v>
      </c>
      <c r="P62" s="45" t="s">
        <v>36</v>
      </c>
      <c r="Q62" s="45" t="s">
        <v>64</v>
      </c>
      <c r="R62" s="45" t="s">
        <v>6</v>
      </c>
      <c r="S62" s="45" t="s">
        <v>36</v>
      </c>
      <c r="T62" s="45" t="s">
        <v>64</v>
      </c>
    </row>
    <row r="63" spans="1:20" x14ac:dyDescent="0.25">
      <c r="A63" s="10" t="s">
        <v>9</v>
      </c>
      <c r="B63" s="10" t="s">
        <v>8</v>
      </c>
      <c r="C63" s="11">
        <v>43375</v>
      </c>
      <c r="D63" s="10">
        <v>25</v>
      </c>
      <c r="E63" s="10" t="s">
        <v>4</v>
      </c>
      <c r="F63" s="10">
        <v>9.1999999999999993</v>
      </c>
      <c r="G63" s="10"/>
      <c r="H63" s="7">
        <v>8.9</v>
      </c>
      <c r="I63" s="7">
        <v>3.9</v>
      </c>
      <c r="K63" s="48">
        <v>18</v>
      </c>
      <c r="L63" s="48"/>
      <c r="M63" s="48"/>
      <c r="N63" s="48"/>
      <c r="O63" s="48"/>
      <c r="P63" s="48"/>
      <c r="Q63" s="48"/>
      <c r="R63" s="48"/>
      <c r="S63" s="48"/>
      <c r="T63" s="45"/>
    </row>
    <row r="64" spans="1:20" x14ac:dyDescent="0.25">
      <c r="A64" s="10" t="s">
        <v>9</v>
      </c>
      <c r="B64" s="10" t="s">
        <v>8</v>
      </c>
      <c r="C64" s="11">
        <v>43375</v>
      </c>
      <c r="D64" s="10">
        <v>25</v>
      </c>
      <c r="E64" s="10" t="s">
        <v>4</v>
      </c>
      <c r="F64" s="10">
        <v>9.4</v>
      </c>
      <c r="G64" s="10"/>
      <c r="H64" s="7">
        <v>9.4</v>
      </c>
      <c r="I64" s="7">
        <v>5.2</v>
      </c>
      <c r="K64" s="48">
        <v>19</v>
      </c>
      <c r="L64" s="48"/>
      <c r="M64" s="48"/>
      <c r="N64" s="48"/>
      <c r="O64" s="48"/>
      <c r="P64" s="48"/>
      <c r="Q64" s="48"/>
      <c r="R64" s="48"/>
      <c r="S64" s="48"/>
      <c r="T64" s="45"/>
    </row>
    <row r="65" spans="1:20" x14ac:dyDescent="0.25">
      <c r="A65" s="10" t="s">
        <v>9</v>
      </c>
      <c r="B65" s="10" t="s">
        <v>8</v>
      </c>
      <c r="C65" s="11">
        <v>43375</v>
      </c>
      <c r="D65" s="10">
        <v>25</v>
      </c>
      <c r="E65" s="10" t="s">
        <v>4</v>
      </c>
      <c r="F65" s="10">
        <v>9.1</v>
      </c>
      <c r="G65" s="10"/>
      <c r="H65" s="7">
        <v>11.9</v>
      </c>
      <c r="I65" s="7">
        <v>7.7</v>
      </c>
      <c r="K65" s="48">
        <v>20</v>
      </c>
      <c r="L65" s="48">
        <f>AVERAGE(H52:H54)</f>
        <v>7.8666666666666663</v>
      </c>
      <c r="M65" s="48">
        <v>3</v>
      </c>
      <c r="N65" s="48">
        <f>AVEDEV(H52:H54)</f>
        <v>0.71111111111111092</v>
      </c>
      <c r="O65" s="48">
        <f>AVERAGE(F52:F54)</f>
        <v>5.2</v>
      </c>
      <c r="P65" s="48">
        <v>3</v>
      </c>
      <c r="Q65" s="48">
        <f>AVEDEV(F52:F54)</f>
        <v>0.13333333333333344</v>
      </c>
      <c r="R65" s="48">
        <f>AVERAGE(I52:I54)</f>
        <v>4.5333333333333341</v>
      </c>
      <c r="S65" s="48">
        <v>3</v>
      </c>
      <c r="T65" s="45">
        <f>AVEDEV(I52:I54)</f>
        <v>1.1555555555555552</v>
      </c>
    </row>
    <row r="66" spans="1:20" x14ac:dyDescent="0.25">
      <c r="A66" s="10" t="s">
        <v>9</v>
      </c>
      <c r="B66" s="10" t="s">
        <v>8</v>
      </c>
      <c r="C66" s="11">
        <v>43375</v>
      </c>
      <c r="D66" s="10">
        <v>25</v>
      </c>
      <c r="E66" s="10" t="s">
        <v>4</v>
      </c>
      <c r="F66" s="10">
        <v>4.9000000000000004</v>
      </c>
      <c r="G66" s="10"/>
      <c r="H66" s="7">
        <v>12.1</v>
      </c>
      <c r="I66" s="7">
        <v>18</v>
      </c>
      <c r="K66" s="48">
        <v>21</v>
      </c>
      <c r="L66" s="48"/>
      <c r="M66" s="48"/>
      <c r="N66" s="48"/>
      <c r="O66" s="48"/>
      <c r="P66" s="48"/>
      <c r="Q66" s="48"/>
      <c r="R66" s="48"/>
      <c r="S66" s="48"/>
      <c r="T66" s="45"/>
    </row>
    <row r="67" spans="1:20" x14ac:dyDescent="0.25">
      <c r="A67" s="10" t="s">
        <v>9</v>
      </c>
      <c r="B67" s="10" t="s">
        <v>8</v>
      </c>
      <c r="C67" s="11">
        <v>43375</v>
      </c>
      <c r="D67" s="10">
        <v>25</v>
      </c>
      <c r="E67" s="10" t="s">
        <v>4</v>
      </c>
      <c r="F67" s="10">
        <v>5.6</v>
      </c>
      <c r="G67" s="10"/>
      <c r="H67" s="7">
        <v>12.8</v>
      </c>
      <c r="I67" s="7">
        <v>7.4</v>
      </c>
      <c r="K67" s="48">
        <v>22</v>
      </c>
      <c r="L67" s="48">
        <f>AVERAGE(H55:H57)</f>
        <v>9.9333333333333318</v>
      </c>
      <c r="M67" s="48">
        <v>3</v>
      </c>
      <c r="N67" s="48">
        <f>AVEDEV(H55:H57)</f>
        <v>1.0222222222222228</v>
      </c>
      <c r="O67" s="48">
        <f>AVERAGE(F55:F57)</f>
        <v>8.9</v>
      </c>
      <c r="P67" s="48">
        <v>3</v>
      </c>
      <c r="Q67" s="48">
        <f>AVEDEV(F55:F57)</f>
        <v>1.6000000000000005</v>
      </c>
      <c r="R67" s="48">
        <f>AVERAGE(I55:I57)</f>
        <v>4.8999999999999995</v>
      </c>
      <c r="S67" s="48">
        <v>3</v>
      </c>
      <c r="T67" s="45">
        <f>AVEDEV(I55:I57)</f>
        <v>1.2666666666666666</v>
      </c>
    </row>
    <row r="68" spans="1:20" x14ac:dyDescent="0.25">
      <c r="A68" s="10" t="s">
        <v>9</v>
      </c>
      <c r="B68" s="10" t="s">
        <v>8</v>
      </c>
      <c r="C68" s="11">
        <v>43384</v>
      </c>
      <c r="D68" s="10">
        <v>26</v>
      </c>
      <c r="E68" s="10" t="s">
        <v>4</v>
      </c>
      <c r="F68" s="10">
        <v>17.3</v>
      </c>
      <c r="G68" s="10"/>
      <c r="H68" s="7">
        <v>15.8</v>
      </c>
      <c r="I68" s="7">
        <v>5</v>
      </c>
      <c r="K68" s="48">
        <v>23</v>
      </c>
      <c r="L68" s="48"/>
      <c r="M68" s="48"/>
      <c r="N68" s="48"/>
      <c r="O68" s="48"/>
      <c r="P68" s="48"/>
      <c r="Q68" s="48"/>
      <c r="R68" s="48"/>
      <c r="S68" s="48"/>
      <c r="T68" s="45"/>
    </row>
    <row r="69" spans="1:20" x14ac:dyDescent="0.25">
      <c r="A69" s="10" t="s">
        <v>9</v>
      </c>
      <c r="B69" s="10" t="s">
        <v>8</v>
      </c>
      <c r="C69" s="11">
        <v>43384</v>
      </c>
      <c r="D69" s="10">
        <v>26</v>
      </c>
      <c r="E69" s="10" t="s">
        <v>4</v>
      </c>
      <c r="F69" s="10">
        <v>28.1</v>
      </c>
      <c r="G69" s="10"/>
      <c r="H69" s="7">
        <v>17.2</v>
      </c>
      <c r="I69" s="7">
        <v>7.3</v>
      </c>
      <c r="K69" s="48">
        <v>24</v>
      </c>
      <c r="L69" s="48">
        <f>AVERAGE(H58:H62)</f>
        <v>11.620000000000001</v>
      </c>
      <c r="M69" s="48">
        <v>5</v>
      </c>
      <c r="N69" s="48">
        <f>AVEDEV(H58:H62)</f>
        <v>2.9360000000000008</v>
      </c>
      <c r="O69" s="48">
        <f>AVERAGE(F58:F62)</f>
        <v>9.0333333333333332</v>
      </c>
      <c r="P69" s="48">
        <v>3</v>
      </c>
      <c r="Q69" s="48">
        <f>AVEDEV(F58:F62)</f>
        <v>1.6444444444444446</v>
      </c>
      <c r="R69" s="48">
        <f>AVERAGE(I58:I62)</f>
        <v>7.4799999999999995</v>
      </c>
      <c r="S69" s="48">
        <v>5</v>
      </c>
      <c r="T69" s="45">
        <f>AVEDEV(I58:I62)</f>
        <v>3.8079999999999989</v>
      </c>
    </row>
    <row r="70" spans="1:20" x14ac:dyDescent="0.25">
      <c r="A70" s="10" t="s">
        <v>9</v>
      </c>
      <c r="B70" s="10" t="s">
        <v>8</v>
      </c>
      <c r="C70" s="11">
        <v>43384</v>
      </c>
      <c r="D70" s="10">
        <v>26</v>
      </c>
      <c r="E70" s="10" t="s">
        <v>4</v>
      </c>
      <c r="F70" s="10">
        <v>21.1</v>
      </c>
      <c r="G70" s="10"/>
      <c r="H70" s="7"/>
      <c r="I70" s="7"/>
      <c r="K70" s="48">
        <v>25</v>
      </c>
      <c r="L70" s="48">
        <f>AVERAGE(H63:H67)</f>
        <v>11.020000000000001</v>
      </c>
      <c r="M70" s="48">
        <v>5</v>
      </c>
      <c r="N70" s="48">
        <f>AVEDEV(H63:H67)</f>
        <v>1.4959999999999998</v>
      </c>
      <c r="O70" s="48">
        <f>AVERAGE(F63:F67)</f>
        <v>7.6400000000000006</v>
      </c>
      <c r="P70" s="48">
        <v>5</v>
      </c>
      <c r="Q70" s="48">
        <f>AVEDEV(F63:F67)</f>
        <v>1.9119999999999997</v>
      </c>
      <c r="R70" s="48">
        <f>AVERAGE(I63:I67)</f>
        <v>8.44</v>
      </c>
      <c r="S70" s="48">
        <v>5</v>
      </c>
      <c r="T70" s="45">
        <f>AVEDEV(I63:I67)</f>
        <v>3.8239999999999994</v>
      </c>
    </row>
    <row r="71" spans="1:20" x14ac:dyDescent="0.25">
      <c r="A71" s="10" t="s">
        <v>9</v>
      </c>
      <c r="B71" s="10" t="s">
        <v>8</v>
      </c>
      <c r="C71" s="11">
        <v>43389</v>
      </c>
      <c r="D71" s="10">
        <v>27</v>
      </c>
      <c r="E71" s="10" t="s">
        <v>4</v>
      </c>
      <c r="F71" s="10">
        <v>7.9</v>
      </c>
      <c r="G71" s="10"/>
      <c r="H71" s="7">
        <v>9.3000000000000007</v>
      </c>
      <c r="I71" s="7">
        <v>5.2</v>
      </c>
      <c r="K71" s="48">
        <v>26</v>
      </c>
      <c r="L71" s="48">
        <f>AVERAGE(H68:H70)</f>
        <v>16.5</v>
      </c>
      <c r="M71" s="48">
        <v>2</v>
      </c>
      <c r="N71" s="48"/>
      <c r="O71" s="48">
        <f>AVERAGE(F68:F70)</f>
        <v>22.166666666666668</v>
      </c>
      <c r="P71" s="48">
        <v>3</v>
      </c>
      <c r="Q71" s="48">
        <f>AVEDEV(F68:F70)</f>
        <v>3.9555555555555557</v>
      </c>
      <c r="R71" s="48">
        <f>AVERAGE(I68:I69)</f>
        <v>6.15</v>
      </c>
      <c r="S71" s="48">
        <v>2</v>
      </c>
      <c r="T71" s="45"/>
    </row>
    <row r="72" spans="1:20" x14ac:dyDescent="0.25">
      <c r="A72" s="10" t="s">
        <v>9</v>
      </c>
      <c r="B72" s="10" t="s">
        <v>8</v>
      </c>
      <c r="C72" s="11">
        <v>43389</v>
      </c>
      <c r="D72" s="10">
        <v>27</v>
      </c>
      <c r="E72" s="10" t="s">
        <v>4</v>
      </c>
      <c r="F72" s="10">
        <v>11.6</v>
      </c>
      <c r="G72" s="10"/>
      <c r="H72" s="7">
        <v>10.199999999999999</v>
      </c>
      <c r="I72" s="7">
        <v>4</v>
      </c>
      <c r="K72" s="48">
        <v>27</v>
      </c>
      <c r="L72" s="48">
        <f>AVERAGE(H71:H72)</f>
        <v>9.75</v>
      </c>
      <c r="M72" s="48">
        <v>2</v>
      </c>
      <c r="N72" s="48"/>
      <c r="O72" s="48">
        <f>AVERAGE(F71:F72)</f>
        <v>9.75</v>
      </c>
      <c r="P72" s="48">
        <v>2</v>
      </c>
      <c r="Q72" s="48"/>
      <c r="R72" s="48">
        <f>AVERAGE(I71:I72)</f>
        <v>4.5999999999999996</v>
      </c>
      <c r="S72" s="48">
        <v>2</v>
      </c>
      <c r="T72" s="45"/>
    </row>
    <row r="73" spans="1:20" x14ac:dyDescent="0.25">
      <c r="A73" s="10" t="s">
        <v>9</v>
      </c>
      <c r="B73" s="10" t="s">
        <v>8</v>
      </c>
      <c r="C73" s="11">
        <v>43397</v>
      </c>
      <c r="D73" s="10">
        <v>28</v>
      </c>
      <c r="E73" s="10" t="s">
        <v>4</v>
      </c>
      <c r="F73" s="10">
        <v>4.5999999999999996</v>
      </c>
      <c r="G73" s="10"/>
      <c r="H73" s="7">
        <v>6.9</v>
      </c>
      <c r="I73" s="7">
        <v>4.3</v>
      </c>
      <c r="K73" s="48">
        <v>28</v>
      </c>
      <c r="L73" s="48">
        <f>AVERAGE(H73:H75)</f>
        <v>9.3333333333333339</v>
      </c>
      <c r="M73" s="48">
        <v>3</v>
      </c>
      <c r="N73" s="48">
        <f>AVEDEV(H73:H75)</f>
        <v>1.6222222222222225</v>
      </c>
      <c r="O73" s="48">
        <f>AVERAGE(F73:F75)</f>
        <v>5.833333333333333</v>
      </c>
      <c r="P73" s="48">
        <v>3</v>
      </c>
      <c r="Q73" s="48">
        <f>AVEDEV(F73:F75)</f>
        <v>0.82222222222222252</v>
      </c>
      <c r="R73" s="48">
        <f>AVERAGE(I73:I75)</f>
        <v>4.833333333333333</v>
      </c>
      <c r="S73" s="48">
        <v>3</v>
      </c>
      <c r="T73" s="45">
        <f>AVEDEV(I73:I75)</f>
        <v>1.1111111111111109</v>
      </c>
    </row>
    <row r="74" spans="1:20" x14ac:dyDescent="0.25">
      <c r="A74" s="10" t="s">
        <v>9</v>
      </c>
      <c r="B74" s="10" t="s">
        <v>8</v>
      </c>
      <c r="C74" s="11">
        <v>43397</v>
      </c>
      <c r="D74" s="10">
        <v>28</v>
      </c>
      <c r="E74" s="10" t="s">
        <v>4</v>
      </c>
      <c r="F74" s="10">
        <v>6.4</v>
      </c>
      <c r="G74" s="10"/>
      <c r="H74" s="7">
        <v>10.8</v>
      </c>
      <c r="I74" s="7">
        <v>6.5</v>
      </c>
      <c r="K74" s="48">
        <v>29</v>
      </c>
      <c r="L74" s="48">
        <f>AVERAGE(H76:H78)</f>
        <v>10.033333333333333</v>
      </c>
      <c r="M74" s="48">
        <v>3</v>
      </c>
      <c r="N74" s="48">
        <f>AVEDEV(H76:H78)</f>
        <v>1.4444444444444446</v>
      </c>
      <c r="O74" s="48">
        <f>AVERAGE(F76:F78)</f>
        <v>9.7000000000000011</v>
      </c>
      <c r="P74" s="48">
        <v>3</v>
      </c>
      <c r="Q74" s="48">
        <f>AVEDEV(F76:F78)</f>
        <v>1.4666666666666668</v>
      </c>
      <c r="R74" s="48">
        <f>AVERAGE(I76:I78)</f>
        <v>3</v>
      </c>
      <c r="S74" s="48">
        <v>3</v>
      </c>
      <c r="T74" s="45">
        <f>AVEDEV(I76:I78)</f>
        <v>0.33333333333333331</v>
      </c>
    </row>
    <row r="75" spans="1:20" x14ac:dyDescent="0.25">
      <c r="A75" s="10" t="s">
        <v>9</v>
      </c>
      <c r="B75" s="10" t="s">
        <v>8</v>
      </c>
      <c r="C75" s="11">
        <v>43397</v>
      </c>
      <c r="D75" s="10">
        <v>28</v>
      </c>
      <c r="E75" s="10" t="s">
        <v>4</v>
      </c>
      <c r="F75" s="10">
        <v>6.5</v>
      </c>
      <c r="G75" s="10"/>
      <c r="H75" s="7">
        <v>10.3</v>
      </c>
      <c r="I75" s="7">
        <v>3.7</v>
      </c>
      <c r="K75" s="48">
        <v>30</v>
      </c>
      <c r="L75" s="48"/>
      <c r="M75" s="48"/>
      <c r="N75" s="48"/>
      <c r="O75" s="48"/>
      <c r="P75" s="48"/>
      <c r="Q75" s="48"/>
      <c r="R75" s="48"/>
      <c r="S75" s="48"/>
      <c r="T75" s="45"/>
    </row>
    <row r="76" spans="1:20" x14ac:dyDescent="0.25">
      <c r="A76" s="10" t="s">
        <v>9</v>
      </c>
      <c r="B76" s="10" t="s">
        <v>8</v>
      </c>
      <c r="C76" s="11">
        <v>43403</v>
      </c>
      <c r="D76" s="10">
        <v>29</v>
      </c>
      <c r="E76" s="10" t="s">
        <v>4</v>
      </c>
      <c r="F76" s="10">
        <v>7.5</v>
      </c>
      <c r="G76" s="10"/>
      <c r="H76" s="7">
        <v>8.1999999999999993</v>
      </c>
      <c r="I76" s="7">
        <v>2.7</v>
      </c>
      <c r="K76" s="48">
        <v>31</v>
      </c>
      <c r="L76" s="48">
        <f>AVERAGE(H79:H80)</f>
        <v>13.899999999999999</v>
      </c>
      <c r="M76" s="48">
        <v>2</v>
      </c>
      <c r="N76" s="48"/>
      <c r="O76" s="48">
        <f>AVERAGE(F79:F80)</f>
        <v>12.75</v>
      </c>
      <c r="P76" s="48">
        <v>2</v>
      </c>
      <c r="Q76" s="48"/>
      <c r="R76" s="48">
        <f>AVERAGE(I79:I80)</f>
        <v>3.75</v>
      </c>
      <c r="S76" s="48">
        <v>2</v>
      </c>
      <c r="T76" s="45"/>
    </row>
    <row r="77" spans="1:20" x14ac:dyDescent="0.25">
      <c r="A77" s="10" t="s">
        <v>9</v>
      </c>
      <c r="B77" s="10" t="s">
        <v>8</v>
      </c>
      <c r="C77" s="11">
        <v>43403</v>
      </c>
      <c r="D77" s="10">
        <v>29</v>
      </c>
      <c r="E77" s="10" t="s">
        <v>4</v>
      </c>
      <c r="F77" s="10">
        <v>9.8000000000000007</v>
      </c>
      <c r="G77" s="10"/>
      <c r="H77" s="7">
        <v>9.6999999999999993</v>
      </c>
      <c r="I77" s="7">
        <v>2.8</v>
      </c>
      <c r="K77" s="48">
        <v>32</v>
      </c>
      <c r="L77" s="48">
        <f>AVERAGE(H81:H84)</f>
        <v>13.575000000000001</v>
      </c>
      <c r="M77" s="48">
        <v>4</v>
      </c>
      <c r="N77" s="48">
        <f>AVEDEV(H81:H84)</f>
        <v>1.2749999999999999</v>
      </c>
      <c r="O77" s="48">
        <f>AVERAGE(F81:F84)</f>
        <v>7.3250000000000002</v>
      </c>
      <c r="P77" s="48">
        <v>2</v>
      </c>
      <c r="Q77" s="48"/>
      <c r="R77" s="48">
        <f>AVERAGE(I81:I84)</f>
        <v>9.2750000000000004</v>
      </c>
      <c r="S77" s="48">
        <v>4</v>
      </c>
      <c r="T77" s="48">
        <f>AVEDEV(I81:I84)</f>
        <v>1.3250000000000004</v>
      </c>
    </row>
    <row r="78" spans="1:20" x14ac:dyDescent="0.25">
      <c r="A78" s="10" t="s">
        <v>9</v>
      </c>
      <c r="B78" s="10" t="s">
        <v>8</v>
      </c>
      <c r="C78" s="11">
        <v>43403</v>
      </c>
      <c r="D78" s="10">
        <v>29</v>
      </c>
      <c r="E78" s="10" t="s">
        <v>4</v>
      </c>
      <c r="F78" s="10">
        <v>11.8</v>
      </c>
      <c r="G78" s="10"/>
      <c r="H78" s="7">
        <v>12.2</v>
      </c>
      <c r="I78" s="7">
        <v>3.5</v>
      </c>
      <c r="K78" s="47">
        <v>33</v>
      </c>
      <c r="L78" s="47">
        <f>AVERAGE(H85:H86)</f>
        <v>17.399999999999999</v>
      </c>
      <c r="M78" s="47">
        <v>2</v>
      </c>
      <c r="N78" s="47"/>
      <c r="O78" s="47">
        <f>AVERAGE(F85:F86)</f>
        <v>56.699999999999996</v>
      </c>
      <c r="P78" s="47">
        <v>2</v>
      </c>
      <c r="Q78" s="47"/>
      <c r="R78" s="47">
        <f>AVERAGE(I85:I86)</f>
        <v>15.6</v>
      </c>
      <c r="S78" s="47">
        <v>2</v>
      </c>
      <c r="T78" s="47"/>
    </row>
    <row r="79" spans="1:20" x14ac:dyDescent="0.25">
      <c r="A79" s="10" t="s">
        <v>9</v>
      </c>
      <c r="B79" s="10" t="s">
        <v>8</v>
      </c>
      <c r="C79" s="11">
        <v>43418</v>
      </c>
      <c r="D79" s="10">
        <v>31</v>
      </c>
      <c r="E79" s="10" t="s">
        <v>4</v>
      </c>
      <c r="F79" s="10">
        <v>11.4</v>
      </c>
      <c r="G79" s="10"/>
      <c r="H79" s="7">
        <v>13.1</v>
      </c>
      <c r="I79" s="7">
        <v>4</v>
      </c>
      <c r="K79" s="47">
        <v>34</v>
      </c>
      <c r="L79" s="47">
        <f>AVERAGE(H87:H90)</f>
        <v>51.95</v>
      </c>
      <c r="M79" s="47">
        <v>4</v>
      </c>
      <c r="N79" s="47">
        <f>AVEDEV(H87:H90)</f>
        <v>3.8750000000000036</v>
      </c>
      <c r="O79" s="47">
        <f>AVERAGE(F87:F90)</f>
        <v>98.649999999999991</v>
      </c>
      <c r="P79" s="47">
        <v>4</v>
      </c>
      <c r="Q79" s="47">
        <f>AVEDEV(F87:F90)</f>
        <v>11.299999999999997</v>
      </c>
      <c r="R79" s="47">
        <f>AVERAGE(I87:I90)</f>
        <v>26.325000000000003</v>
      </c>
      <c r="S79" s="47">
        <v>4</v>
      </c>
      <c r="T79" s="47">
        <f>AVEDEV(I87:I90)</f>
        <v>2.7250000000000005</v>
      </c>
    </row>
    <row r="80" spans="1:20" x14ac:dyDescent="0.25">
      <c r="A80" s="10" t="s">
        <v>9</v>
      </c>
      <c r="B80" s="10" t="s">
        <v>8</v>
      </c>
      <c r="C80" s="11">
        <v>43418</v>
      </c>
      <c r="D80" s="10">
        <v>31</v>
      </c>
      <c r="E80" s="10" t="s">
        <v>4</v>
      </c>
      <c r="F80" s="10">
        <v>14.1</v>
      </c>
      <c r="G80" s="10"/>
      <c r="H80" s="7">
        <v>14.7</v>
      </c>
      <c r="I80" s="7">
        <v>3.5</v>
      </c>
      <c r="K80" s="47">
        <v>35</v>
      </c>
      <c r="L80" s="47">
        <f>AVERAGE(H91:H92)</f>
        <v>67.099999999999994</v>
      </c>
      <c r="M80" s="47">
        <v>2</v>
      </c>
      <c r="N80" s="47"/>
      <c r="O80" s="47">
        <f>AVERAGE(F91:F92)</f>
        <v>103.4</v>
      </c>
      <c r="P80" s="47">
        <v>2</v>
      </c>
      <c r="Q80" s="47"/>
      <c r="R80" s="47">
        <f>AVERAGE(I91:I92)</f>
        <v>27.1</v>
      </c>
      <c r="S80" s="47">
        <v>2</v>
      </c>
      <c r="T80" s="47"/>
    </row>
    <row r="81" spans="1:20" x14ac:dyDescent="0.25">
      <c r="A81" s="10" t="s">
        <v>9</v>
      </c>
      <c r="B81" s="10" t="s">
        <v>8</v>
      </c>
      <c r="C81" s="11">
        <v>43425</v>
      </c>
      <c r="D81" s="10">
        <v>32</v>
      </c>
      <c r="E81" s="10" t="s">
        <v>4</v>
      </c>
      <c r="F81" s="10">
        <v>6.7</v>
      </c>
      <c r="G81" s="10"/>
      <c r="H81" s="7">
        <v>12.4</v>
      </c>
      <c r="I81" s="7">
        <v>8.1</v>
      </c>
      <c r="K81" s="47">
        <v>36</v>
      </c>
      <c r="L81" s="47">
        <f>AVERAGE(H93:H94)</f>
        <v>60.95</v>
      </c>
      <c r="M81" s="47">
        <v>2</v>
      </c>
      <c r="N81" s="47"/>
      <c r="O81" s="47">
        <f>AVERAGE(F93:F94)</f>
        <v>96</v>
      </c>
      <c r="P81" s="47">
        <v>2</v>
      </c>
      <c r="Q81" s="47"/>
      <c r="R81" s="47">
        <f>AVERAGE(I93:I94)</f>
        <v>21.25</v>
      </c>
      <c r="S81" s="47">
        <v>2</v>
      </c>
      <c r="T81" s="45"/>
    </row>
    <row r="82" spans="1:20" x14ac:dyDescent="0.25">
      <c r="A82" s="10" t="s">
        <v>9</v>
      </c>
      <c r="B82" s="10" t="s">
        <v>8</v>
      </c>
      <c r="C82" s="11">
        <v>43425</v>
      </c>
      <c r="D82" s="10">
        <v>32</v>
      </c>
      <c r="E82" s="10" t="s">
        <v>4</v>
      </c>
      <c r="F82" s="10">
        <v>9.1</v>
      </c>
      <c r="G82" s="12"/>
      <c r="H82" s="7">
        <v>15.1</v>
      </c>
      <c r="I82" s="7">
        <v>11.3</v>
      </c>
    </row>
    <row r="83" spans="1:20" x14ac:dyDescent="0.25">
      <c r="A83" s="10" t="s">
        <v>9</v>
      </c>
      <c r="B83" s="10" t="s">
        <v>8</v>
      </c>
      <c r="C83" s="11">
        <v>43425</v>
      </c>
      <c r="D83" s="10">
        <v>32</v>
      </c>
      <c r="E83" s="10" t="s">
        <v>4</v>
      </c>
      <c r="F83" s="10">
        <v>5.7</v>
      </c>
      <c r="G83" s="12"/>
      <c r="H83" s="7">
        <v>12.2</v>
      </c>
      <c r="I83" s="7">
        <v>7.8</v>
      </c>
    </row>
    <row r="84" spans="1:20" x14ac:dyDescent="0.25">
      <c r="A84" s="10" t="s">
        <v>9</v>
      </c>
      <c r="B84" s="10" t="s">
        <v>8</v>
      </c>
      <c r="C84" s="11">
        <v>43425</v>
      </c>
      <c r="D84" s="10">
        <v>32</v>
      </c>
      <c r="E84" s="10" t="s">
        <v>4</v>
      </c>
      <c r="F84" s="10">
        <v>7.8</v>
      </c>
      <c r="G84" s="12"/>
      <c r="H84" s="7">
        <v>14.6</v>
      </c>
      <c r="I84" s="7">
        <v>9.9</v>
      </c>
    </row>
    <row r="85" spans="1:20" x14ac:dyDescent="0.25">
      <c r="A85" s="13" t="s">
        <v>9</v>
      </c>
      <c r="B85" s="13" t="s">
        <v>8</v>
      </c>
      <c r="C85" s="14">
        <v>43432</v>
      </c>
      <c r="D85" s="13">
        <v>33</v>
      </c>
      <c r="E85" s="13" t="s">
        <v>5</v>
      </c>
      <c r="F85" s="13">
        <v>66.099999999999994</v>
      </c>
      <c r="G85" s="15">
        <v>0.16</v>
      </c>
      <c r="H85" s="5">
        <v>14.2</v>
      </c>
      <c r="I85" s="5">
        <v>12.7</v>
      </c>
    </row>
    <row r="86" spans="1:20" x14ac:dyDescent="0.25">
      <c r="A86" s="13" t="s">
        <v>9</v>
      </c>
      <c r="B86" s="13" t="s">
        <v>8</v>
      </c>
      <c r="C86" s="14">
        <v>43432</v>
      </c>
      <c r="D86" s="13">
        <v>33</v>
      </c>
      <c r="E86" s="13" t="s">
        <v>5</v>
      </c>
      <c r="F86" s="13">
        <v>47.3</v>
      </c>
      <c r="G86" s="15">
        <v>0.16</v>
      </c>
      <c r="H86" s="5">
        <v>20.6</v>
      </c>
      <c r="I86" s="5">
        <v>18.5</v>
      </c>
    </row>
    <row r="87" spans="1:20" x14ac:dyDescent="0.25">
      <c r="A87" s="13" t="s">
        <v>9</v>
      </c>
      <c r="B87" s="13" t="s">
        <v>8</v>
      </c>
      <c r="C87" s="14">
        <v>43439</v>
      </c>
      <c r="D87" s="13">
        <v>34</v>
      </c>
      <c r="E87" s="13" t="s">
        <v>5</v>
      </c>
      <c r="F87" s="13">
        <v>106.6</v>
      </c>
      <c r="G87" s="15">
        <v>0.32</v>
      </c>
      <c r="H87" s="5">
        <v>59.7</v>
      </c>
      <c r="I87" s="5">
        <v>28.6</v>
      </c>
    </row>
    <row r="88" spans="1:20" x14ac:dyDescent="0.25">
      <c r="A88" s="13" t="s">
        <v>9</v>
      </c>
      <c r="B88" s="13" t="s">
        <v>8</v>
      </c>
      <c r="C88" s="14">
        <v>43439</v>
      </c>
      <c r="D88" s="13">
        <v>34</v>
      </c>
      <c r="E88" s="13" t="s">
        <v>5</v>
      </c>
      <c r="F88" s="13">
        <v>113.3</v>
      </c>
      <c r="G88" s="15">
        <v>0.32</v>
      </c>
      <c r="H88" s="5">
        <v>51.8</v>
      </c>
      <c r="I88" s="5">
        <v>29.5</v>
      </c>
    </row>
    <row r="89" spans="1:20" x14ac:dyDescent="0.25">
      <c r="A89" s="13" t="s">
        <v>9</v>
      </c>
      <c r="B89" s="13" t="s">
        <v>8</v>
      </c>
      <c r="C89" s="14">
        <v>43439</v>
      </c>
      <c r="D89" s="13">
        <v>34</v>
      </c>
      <c r="E89" s="13" t="s">
        <v>5</v>
      </c>
      <c r="F89" s="13">
        <v>88.5</v>
      </c>
      <c r="G89" s="15">
        <v>0.32</v>
      </c>
      <c r="H89" s="5">
        <v>47.9</v>
      </c>
      <c r="I89" s="5">
        <v>24.8</v>
      </c>
    </row>
    <row r="90" spans="1:20" x14ac:dyDescent="0.25">
      <c r="A90" s="13" t="s">
        <v>9</v>
      </c>
      <c r="B90" s="13" t="s">
        <v>8</v>
      </c>
      <c r="C90" s="14">
        <v>43439</v>
      </c>
      <c r="D90" s="13">
        <v>34</v>
      </c>
      <c r="E90" s="13" t="s">
        <v>5</v>
      </c>
      <c r="F90" s="13">
        <v>86.2</v>
      </c>
      <c r="G90" s="15">
        <v>0.32</v>
      </c>
      <c r="H90" s="5">
        <v>48.4</v>
      </c>
      <c r="I90" s="5">
        <v>22.4</v>
      </c>
    </row>
    <row r="91" spans="1:20" x14ac:dyDescent="0.25">
      <c r="A91" s="13" t="s">
        <v>9</v>
      </c>
      <c r="B91" s="13" t="s">
        <v>8</v>
      </c>
      <c r="C91" s="14">
        <v>43446</v>
      </c>
      <c r="D91" s="13">
        <v>35</v>
      </c>
      <c r="E91" s="13" t="s">
        <v>5</v>
      </c>
      <c r="F91" s="13">
        <v>100.1</v>
      </c>
      <c r="G91" s="15"/>
      <c r="H91" s="5">
        <v>66.3</v>
      </c>
      <c r="I91" s="5">
        <v>24.6</v>
      </c>
    </row>
    <row r="92" spans="1:20" x14ac:dyDescent="0.25">
      <c r="A92" s="13" t="s">
        <v>9</v>
      </c>
      <c r="B92" s="13" t="s">
        <v>8</v>
      </c>
      <c r="C92" s="14">
        <v>43446</v>
      </c>
      <c r="D92" s="13">
        <v>35</v>
      </c>
      <c r="E92" s="13" t="s">
        <v>5</v>
      </c>
      <c r="F92" s="13">
        <v>106.7</v>
      </c>
      <c r="G92" s="15"/>
      <c r="H92" s="5">
        <v>67.900000000000006</v>
      </c>
      <c r="I92" s="5">
        <v>29.6</v>
      </c>
    </row>
    <row r="93" spans="1:20" x14ac:dyDescent="0.25">
      <c r="A93" s="13" t="s">
        <v>9</v>
      </c>
      <c r="B93" s="13" t="s">
        <v>8</v>
      </c>
      <c r="C93" s="14">
        <v>43452</v>
      </c>
      <c r="D93" s="13">
        <v>36</v>
      </c>
      <c r="E93" s="13" t="s">
        <v>5</v>
      </c>
      <c r="F93" s="13">
        <v>93.1</v>
      </c>
      <c r="G93" s="15">
        <v>0.78</v>
      </c>
      <c r="H93" s="5">
        <v>58.5</v>
      </c>
      <c r="I93" s="5">
        <v>23.3</v>
      </c>
    </row>
    <row r="94" spans="1:20" x14ac:dyDescent="0.25">
      <c r="A94" s="13" t="s">
        <v>9</v>
      </c>
      <c r="B94" s="13" t="s">
        <v>8</v>
      </c>
      <c r="C94" s="14">
        <v>43452</v>
      </c>
      <c r="D94" s="13">
        <v>36</v>
      </c>
      <c r="E94" s="13" t="s">
        <v>5</v>
      </c>
      <c r="F94" s="13">
        <v>98.9</v>
      </c>
      <c r="G94" s="15">
        <v>0.78</v>
      </c>
      <c r="H94" s="5">
        <v>63.4</v>
      </c>
      <c r="I94" s="5">
        <v>19.2</v>
      </c>
      <c r="K94" s="45" t="s">
        <v>10</v>
      </c>
      <c r="L94" s="45" t="s">
        <v>37</v>
      </c>
      <c r="M94" s="45" t="s">
        <v>36</v>
      </c>
      <c r="N94" s="45" t="s">
        <v>64</v>
      </c>
      <c r="O94" s="45" t="s">
        <v>38</v>
      </c>
      <c r="P94" s="45" t="s">
        <v>36</v>
      </c>
      <c r="Q94" s="45" t="s">
        <v>64</v>
      </c>
      <c r="R94" s="45" t="s">
        <v>6</v>
      </c>
      <c r="S94" s="45" t="s">
        <v>36</v>
      </c>
      <c r="T94" s="45" t="s">
        <v>64</v>
      </c>
    </row>
    <row r="95" spans="1:20" x14ac:dyDescent="0.25">
      <c r="A95" s="10" t="s">
        <v>10</v>
      </c>
      <c r="B95" s="10" t="s">
        <v>8</v>
      </c>
      <c r="C95" s="11">
        <v>43348</v>
      </c>
      <c r="D95" s="10">
        <v>18</v>
      </c>
      <c r="E95" s="10" t="s">
        <v>4</v>
      </c>
      <c r="F95" s="10">
        <v>7.6</v>
      </c>
      <c r="G95" s="10"/>
      <c r="H95" s="7">
        <v>10.8</v>
      </c>
      <c r="I95" s="7">
        <v>6.3</v>
      </c>
      <c r="K95" s="48">
        <v>18</v>
      </c>
      <c r="L95" s="48">
        <f>AVERAGE(H95:H98)</f>
        <v>11.975000000000001</v>
      </c>
      <c r="M95" s="48">
        <v>4</v>
      </c>
      <c r="N95" s="48">
        <f>AVEDEV(H95:H97)</f>
        <v>1.8444444444444443</v>
      </c>
      <c r="O95" s="48">
        <f>AVERAGE(F95:F98)</f>
        <v>9.5500000000000007</v>
      </c>
      <c r="P95" s="48">
        <v>4</v>
      </c>
      <c r="Q95" s="48">
        <f>AVEDEV(F95:F98)</f>
        <v>4.5250000000000004</v>
      </c>
      <c r="R95" s="48">
        <f>AVERAGE(I95:I98)</f>
        <v>6.6</v>
      </c>
      <c r="S95" s="48">
        <v>4</v>
      </c>
      <c r="T95" s="45">
        <f>AVEDEV(I95:I98)</f>
        <v>1.25</v>
      </c>
    </row>
    <row r="96" spans="1:20" x14ac:dyDescent="0.25">
      <c r="A96" s="10" t="s">
        <v>10</v>
      </c>
      <c r="B96" s="10" t="s">
        <v>8</v>
      </c>
      <c r="C96" s="11">
        <v>43348</v>
      </c>
      <c r="D96" s="10">
        <v>18</v>
      </c>
      <c r="E96" s="10" t="s">
        <v>4</v>
      </c>
      <c r="F96" s="10">
        <v>18.600000000000001</v>
      </c>
      <c r="G96" s="10"/>
      <c r="H96" s="7">
        <v>15.8</v>
      </c>
      <c r="I96" s="7">
        <v>7.7</v>
      </c>
      <c r="K96" s="48">
        <v>19</v>
      </c>
      <c r="L96" s="48"/>
      <c r="M96" s="48"/>
      <c r="N96" s="48"/>
      <c r="O96" s="48"/>
      <c r="P96" s="48"/>
      <c r="Q96" s="48"/>
      <c r="R96" s="48"/>
      <c r="S96" s="48"/>
      <c r="T96" s="45"/>
    </row>
    <row r="97" spans="1:20" x14ac:dyDescent="0.25">
      <c r="A97" s="10" t="s">
        <v>10</v>
      </c>
      <c r="B97" s="10" t="s">
        <v>8</v>
      </c>
      <c r="C97" s="11">
        <v>43348</v>
      </c>
      <c r="D97" s="10">
        <v>18</v>
      </c>
      <c r="E97" s="10" t="s">
        <v>4</v>
      </c>
      <c r="F97" s="10">
        <v>6</v>
      </c>
      <c r="G97" s="10"/>
      <c r="H97" s="7">
        <v>12.5</v>
      </c>
      <c r="I97" s="7">
        <v>8</v>
      </c>
      <c r="K97" s="48">
        <v>20</v>
      </c>
      <c r="L97" s="48"/>
      <c r="M97" s="48"/>
      <c r="N97" s="48"/>
      <c r="O97" s="48"/>
      <c r="P97" s="48"/>
      <c r="Q97" s="48"/>
      <c r="R97" s="48"/>
      <c r="S97" s="48"/>
      <c r="T97" s="45"/>
    </row>
    <row r="98" spans="1:20" x14ac:dyDescent="0.25">
      <c r="A98" s="10" t="s">
        <v>10</v>
      </c>
      <c r="B98" s="10" t="s">
        <v>8</v>
      </c>
      <c r="C98" s="11">
        <v>43348</v>
      </c>
      <c r="D98" s="10">
        <v>18</v>
      </c>
      <c r="E98" s="10" t="s">
        <v>4</v>
      </c>
      <c r="F98" s="10">
        <v>6</v>
      </c>
      <c r="G98" s="10"/>
      <c r="H98" s="7">
        <v>8.8000000000000007</v>
      </c>
      <c r="I98" s="7">
        <v>4.4000000000000004</v>
      </c>
      <c r="K98" s="48">
        <v>21</v>
      </c>
      <c r="L98" s="48"/>
      <c r="M98" s="48"/>
      <c r="N98" s="48"/>
      <c r="O98" s="48"/>
      <c r="P98" s="48"/>
      <c r="Q98" s="48"/>
      <c r="R98" s="48"/>
      <c r="S98" s="48"/>
      <c r="T98" s="45"/>
    </row>
    <row r="99" spans="1:20" x14ac:dyDescent="0.25">
      <c r="A99" s="10" t="s">
        <v>10</v>
      </c>
      <c r="B99" s="10" t="s">
        <v>8</v>
      </c>
      <c r="C99" s="11">
        <v>43375</v>
      </c>
      <c r="D99" s="10">
        <v>22</v>
      </c>
      <c r="E99" s="10" t="s">
        <v>4</v>
      </c>
      <c r="F99" s="10">
        <v>7.7</v>
      </c>
      <c r="G99" s="10"/>
      <c r="H99" s="7">
        <v>10.199999999999999</v>
      </c>
      <c r="I99" s="7">
        <v>7.3</v>
      </c>
      <c r="K99" s="48">
        <v>22</v>
      </c>
      <c r="L99" s="48">
        <f>AVERAGE(H99:H103)</f>
        <v>10.78</v>
      </c>
      <c r="M99" s="48">
        <v>5</v>
      </c>
      <c r="N99" s="48">
        <f>AVEDEV(H99:H103)</f>
        <v>1.3360000000000003</v>
      </c>
      <c r="O99" s="48">
        <f>AVERAGE(F99:F103)</f>
        <v>10.64</v>
      </c>
      <c r="P99" s="48">
        <v>5</v>
      </c>
      <c r="Q99" s="48">
        <f>AVEDEV(F99:F103)</f>
        <v>2.2480000000000002</v>
      </c>
      <c r="R99" s="48">
        <f>AVERAGE(I99:I103)</f>
        <v>5.6999999999999993</v>
      </c>
      <c r="S99" s="48">
        <v>5</v>
      </c>
      <c r="T99" s="45">
        <f>AVEDEV(I99:I103)</f>
        <v>1.24</v>
      </c>
    </row>
    <row r="100" spans="1:20" x14ac:dyDescent="0.25">
      <c r="A100" s="10" t="s">
        <v>10</v>
      </c>
      <c r="B100" s="10" t="s">
        <v>8</v>
      </c>
      <c r="C100" s="11">
        <v>43375</v>
      </c>
      <c r="D100" s="10">
        <v>22</v>
      </c>
      <c r="E100" s="10" t="s">
        <v>4</v>
      </c>
      <c r="F100" s="10">
        <v>8.1</v>
      </c>
      <c r="G100" s="10"/>
      <c r="H100" s="7">
        <v>10.1</v>
      </c>
      <c r="I100" s="7">
        <v>4.9000000000000004</v>
      </c>
      <c r="K100" s="48">
        <v>23</v>
      </c>
      <c r="L100" s="48"/>
      <c r="M100" s="48"/>
      <c r="N100" s="48"/>
      <c r="O100" s="48"/>
      <c r="P100" s="48"/>
      <c r="Q100" s="48"/>
      <c r="R100" s="48"/>
      <c r="S100" s="48"/>
      <c r="T100" s="45"/>
    </row>
    <row r="101" spans="1:20" x14ac:dyDescent="0.25">
      <c r="A101" s="10" t="s">
        <v>10</v>
      </c>
      <c r="B101" s="10" t="s">
        <v>8</v>
      </c>
      <c r="C101" s="11">
        <v>43375</v>
      </c>
      <c r="D101" s="10">
        <v>22</v>
      </c>
      <c r="E101" s="10" t="s">
        <v>4</v>
      </c>
      <c r="F101" s="10">
        <v>15.8</v>
      </c>
      <c r="G101" s="10"/>
      <c r="H101" s="7">
        <v>13.5</v>
      </c>
      <c r="I101" s="7">
        <v>6.7</v>
      </c>
      <c r="K101" s="48">
        <v>24</v>
      </c>
      <c r="L101" s="48">
        <f>AVERAGE(H104:H106)</f>
        <v>7.333333333333333</v>
      </c>
      <c r="M101" s="48">
        <v>3</v>
      </c>
      <c r="N101" s="48">
        <f>AVEDEV(H104:H106)</f>
        <v>0.24444444444444446</v>
      </c>
      <c r="O101" s="48">
        <f>AVERAGE(F104:F106)</f>
        <v>7.3</v>
      </c>
      <c r="P101" s="48">
        <v>1</v>
      </c>
      <c r="Q101" s="48"/>
      <c r="R101" s="48">
        <f>AVERAGE(I104:I106)</f>
        <v>3.2000000000000006</v>
      </c>
      <c r="S101" s="48">
        <v>3</v>
      </c>
      <c r="T101" s="45">
        <f>AVEDEV(I104:I106)</f>
        <v>0.33333333333333304</v>
      </c>
    </row>
    <row r="102" spans="1:20" x14ac:dyDescent="0.25">
      <c r="A102" s="10" t="s">
        <v>10</v>
      </c>
      <c r="B102" s="10" t="s">
        <v>8</v>
      </c>
      <c r="C102" s="11">
        <v>43375</v>
      </c>
      <c r="D102" s="10">
        <v>22</v>
      </c>
      <c r="E102" s="10" t="s">
        <v>4</v>
      </c>
      <c r="F102" s="10">
        <v>10.5</v>
      </c>
      <c r="G102" s="10"/>
      <c r="H102" s="7">
        <v>8.6999999999999993</v>
      </c>
      <c r="I102" s="7">
        <v>3.4</v>
      </c>
      <c r="K102" s="45">
        <v>25</v>
      </c>
      <c r="L102" s="45">
        <f>AVERAGE(H107:H111)</f>
        <v>11.580000000000002</v>
      </c>
      <c r="M102" s="45">
        <v>5</v>
      </c>
      <c r="N102" s="45">
        <f>AVEDEV(H107:H111)</f>
        <v>1.1760000000000006</v>
      </c>
      <c r="O102" s="45">
        <f>AVERAGE(F107:F111)</f>
        <v>10.1</v>
      </c>
      <c r="P102" s="45">
        <v>5</v>
      </c>
      <c r="Q102" s="45">
        <f>AVEDEV(F107:F111)</f>
        <v>2.3199999999999998</v>
      </c>
      <c r="R102" s="45">
        <f>AVERAGE(I107:I111)</f>
        <v>5.7200000000000006</v>
      </c>
      <c r="S102" s="45">
        <v>5</v>
      </c>
      <c r="T102" s="45">
        <f>AVEDEV(I107:I111)</f>
        <v>1.304</v>
      </c>
    </row>
    <row r="103" spans="1:20" x14ac:dyDescent="0.25">
      <c r="A103" s="10" t="s">
        <v>10</v>
      </c>
      <c r="B103" s="10" t="s">
        <v>8</v>
      </c>
      <c r="C103" s="11">
        <v>43375</v>
      </c>
      <c r="D103" s="10">
        <v>22</v>
      </c>
      <c r="E103" s="10" t="s">
        <v>4</v>
      </c>
      <c r="F103" s="10">
        <v>11.1</v>
      </c>
      <c r="G103" s="10"/>
      <c r="H103" s="7">
        <v>11.4</v>
      </c>
      <c r="I103" s="7">
        <v>6.2</v>
      </c>
      <c r="K103" s="47">
        <v>26</v>
      </c>
      <c r="L103" s="47">
        <f>AVERAGE(H112:H115)</f>
        <v>18.7</v>
      </c>
      <c r="M103" s="47">
        <v>4</v>
      </c>
      <c r="N103" s="47">
        <f>AVEDEV(H112:H115)</f>
        <v>2.2999999999999998</v>
      </c>
      <c r="O103" s="47">
        <f>AVERAGE(F112:F115)</f>
        <v>44.774999999999999</v>
      </c>
      <c r="P103" s="47">
        <v>4</v>
      </c>
      <c r="Q103" s="47">
        <f>AVEDEV(F112:F115)</f>
        <v>5.3875000000000011</v>
      </c>
      <c r="R103" s="47">
        <f>AVERAGE(I112:I115)</f>
        <v>10.625</v>
      </c>
      <c r="S103" s="47">
        <v>4</v>
      </c>
      <c r="T103" s="47">
        <f>AVEDEV(I112:I115)</f>
        <v>1.5749999999999997</v>
      </c>
    </row>
    <row r="104" spans="1:20" x14ac:dyDescent="0.25">
      <c r="A104" s="10" t="s">
        <v>10</v>
      </c>
      <c r="B104" s="10" t="s">
        <v>8</v>
      </c>
      <c r="C104" s="11">
        <v>43389</v>
      </c>
      <c r="D104" s="10">
        <v>24</v>
      </c>
      <c r="E104" s="10" t="s">
        <v>4</v>
      </c>
      <c r="F104" s="10">
        <v>7.3</v>
      </c>
      <c r="G104" s="10"/>
      <c r="H104" s="7">
        <v>7</v>
      </c>
      <c r="I104" s="7">
        <v>2.7</v>
      </c>
      <c r="K104" s="47">
        <v>27</v>
      </c>
      <c r="L104" s="47"/>
      <c r="M104" s="47"/>
      <c r="N104" s="47"/>
      <c r="O104" s="47"/>
      <c r="P104" s="47"/>
      <c r="Q104" s="47"/>
      <c r="R104" s="47"/>
      <c r="S104" s="47"/>
      <c r="T104" s="47"/>
    </row>
    <row r="105" spans="1:20" x14ac:dyDescent="0.25">
      <c r="A105" s="10" t="s">
        <v>10</v>
      </c>
      <c r="B105" s="10" t="s">
        <v>8</v>
      </c>
      <c r="C105" s="11">
        <v>43389</v>
      </c>
      <c r="D105" s="10">
        <v>24</v>
      </c>
      <c r="E105" s="10" t="s">
        <v>4</v>
      </c>
      <c r="F105" s="10"/>
      <c r="G105" s="10"/>
      <c r="H105" s="7">
        <v>7.3</v>
      </c>
      <c r="I105" s="7">
        <v>3.6</v>
      </c>
      <c r="K105" s="47">
        <v>28</v>
      </c>
      <c r="L105" s="47">
        <f>AVERAGE(H117:H119)</f>
        <v>40.6</v>
      </c>
      <c r="M105" s="47">
        <v>3</v>
      </c>
      <c r="N105" s="47">
        <f>AVEDEV(H117:H119)</f>
        <v>6.5999999999999988</v>
      </c>
      <c r="O105" s="47">
        <f>AVERAGE(F117:F119)</f>
        <v>68.3</v>
      </c>
      <c r="P105" s="47">
        <v>3</v>
      </c>
      <c r="Q105" s="47">
        <f>AVEDEV(F117:F119)</f>
        <v>10.666666666666666</v>
      </c>
      <c r="R105" s="47">
        <f>AVERAGE(I117:I119)</f>
        <v>20.099999999999998</v>
      </c>
      <c r="S105" s="47">
        <v>3</v>
      </c>
      <c r="T105" s="47">
        <f>AVEDEV(I117:I119)</f>
        <v>1.8666666666666671</v>
      </c>
    </row>
    <row r="106" spans="1:20" x14ac:dyDescent="0.25">
      <c r="A106" s="10" t="s">
        <v>10</v>
      </c>
      <c r="B106" s="10" t="s">
        <v>8</v>
      </c>
      <c r="C106" s="11">
        <v>43389</v>
      </c>
      <c r="D106" s="10">
        <v>24</v>
      </c>
      <c r="E106" s="10" t="s">
        <v>4</v>
      </c>
      <c r="F106" s="10"/>
      <c r="G106" s="10"/>
      <c r="H106" s="7">
        <v>7.7</v>
      </c>
      <c r="I106" s="7">
        <v>3.3</v>
      </c>
      <c r="K106" s="48">
        <v>29</v>
      </c>
      <c r="L106" s="48"/>
      <c r="M106" s="48"/>
      <c r="N106" s="48"/>
      <c r="O106" s="48"/>
      <c r="P106" s="48"/>
      <c r="Q106" s="48"/>
      <c r="R106" s="48"/>
      <c r="S106" s="48"/>
      <c r="T106" s="45"/>
    </row>
    <row r="107" spans="1:20" x14ac:dyDescent="0.25">
      <c r="A107" s="10" t="s">
        <v>10</v>
      </c>
      <c r="B107" s="10" t="s">
        <v>8</v>
      </c>
      <c r="C107" s="11">
        <v>43397</v>
      </c>
      <c r="D107" s="10">
        <v>25</v>
      </c>
      <c r="E107" s="10" t="s">
        <v>4</v>
      </c>
      <c r="F107" s="10">
        <v>8.4</v>
      </c>
      <c r="G107" s="10"/>
      <c r="H107" s="7">
        <v>9.3000000000000007</v>
      </c>
      <c r="I107" s="7">
        <v>4</v>
      </c>
      <c r="K107" s="48">
        <v>30</v>
      </c>
      <c r="L107" s="48"/>
      <c r="M107" s="48"/>
      <c r="N107" s="48"/>
      <c r="O107" s="48"/>
      <c r="P107" s="48"/>
      <c r="Q107" s="48"/>
      <c r="R107" s="48"/>
      <c r="S107" s="48"/>
      <c r="T107" s="45"/>
    </row>
    <row r="108" spans="1:20" x14ac:dyDescent="0.25">
      <c r="A108" s="10" t="s">
        <v>10</v>
      </c>
      <c r="B108" s="10" t="s">
        <v>8</v>
      </c>
      <c r="C108" s="11">
        <v>43397</v>
      </c>
      <c r="D108" s="10">
        <v>25</v>
      </c>
      <c r="E108" s="10" t="s">
        <v>4</v>
      </c>
      <c r="F108" s="10">
        <v>7.5</v>
      </c>
      <c r="G108" s="10"/>
      <c r="H108" s="7">
        <v>11.8</v>
      </c>
      <c r="I108" s="7">
        <v>5.7</v>
      </c>
      <c r="K108" s="48">
        <v>31</v>
      </c>
      <c r="L108" s="48"/>
      <c r="M108" s="48"/>
      <c r="N108" s="48"/>
      <c r="O108" s="48"/>
      <c r="P108" s="48"/>
      <c r="Q108" s="48"/>
      <c r="R108" s="48"/>
      <c r="S108" s="48"/>
      <c r="T108" s="45"/>
    </row>
    <row r="109" spans="1:20" x14ac:dyDescent="0.25">
      <c r="A109" s="10" t="s">
        <v>10</v>
      </c>
      <c r="B109" s="10" t="s">
        <v>8</v>
      </c>
      <c r="C109" s="11">
        <v>43397</v>
      </c>
      <c r="D109" s="10">
        <v>25</v>
      </c>
      <c r="E109" s="10" t="s">
        <v>4</v>
      </c>
      <c r="F109" s="10">
        <v>8.6</v>
      </c>
      <c r="G109" s="10"/>
      <c r="H109" s="7">
        <v>11.1</v>
      </c>
      <c r="I109" s="7">
        <v>5.8</v>
      </c>
      <c r="K109" s="48">
        <v>32</v>
      </c>
      <c r="L109" s="48"/>
      <c r="M109" s="48"/>
      <c r="N109" s="48"/>
      <c r="O109" s="48"/>
      <c r="P109" s="48"/>
      <c r="Q109" s="48"/>
      <c r="R109" s="48"/>
      <c r="S109" s="48"/>
      <c r="T109" s="45"/>
    </row>
    <row r="110" spans="1:20" x14ac:dyDescent="0.25">
      <c r="A110" s="10" t="s">
        <v>10</v>
      </c>
      <c r="B110" s="10" t="s">
        <v>8</v>
      </c>
      <c r="C110" s="11">
        <v>43397</v>
      </c>
      <c r="D110" s="10">
        <v>25</v>
      </c>
      <c r="E110" s="10" t="s">
        <v>4</v>
      </c>
      <c r="F110" s="10">
        <v>15.7</v>
      </c>
      <c r="G110" s="10"/>
      <c r="H110" s="7">
        <v>11.4</v>
      </c>
      <c r="I110" s="7">
        <v>4.2</v>
      </c>
      <c r="K110" s="48">
        <v>33</v>
      </c>
      <c r="L110" s="48"/>
      <c r="M110" s="48"/>
      <c r="N110" s="48"/>
      <c r="O110" s="48"/>
      <c r="P110" s="48"/>
      <c r="Q110" s="48"/>
      <c r="R110" s="48"/>
      <c r="S110" s="48"/>
      <c r="T110" s="45"/>
    </row>
    <row r="111" spans="1:20" x14ac:dyDescent="0.25">
      <c r="A111" s="10" t="s">
        <v>10</v>
      </c>
      <c r="B111" s="10" t="s">
        <v>8</v>
      </c>
      <c r="C111" s="11">
        <v>43397</v>
      </c>
      <c r="D111" s="10">
        <v>25</v>
      </c>
      <c r="E111" s="10" t="s">
        <v>4</v>
      </c>
      <c r="F111" s="10">
        <v>10.3</v>
      </c>
      <c r="G111" s="10"/>
      <c r="H111" s="7">
        <v>14.3</v>
      </c>
      <c r="I111" s="7">
        <v>8.9</v>
      </c>
      <c r="K111" s="48">
        <v>34</v>
      </c>
      <c r="L111" s="48"/>
      <c r="M111" s="48"/>
      <c r="N111" s="48"/>
      <c r="O111" s="48"/>
      <c r="P111" s="48"/>
      <c r="Q111" s="48"/>
      <c r="R111" s="48"/>
      <c r="S111" s="48"/>
      <c r="T111" s="45"/>
    </row>
    <row r="112" spans="1:20" x14ac:dyDescent="0.25">
      <c r="A112" s="13" t="s">
        <v>10</v>
      </c>
      <c r="B112" s="13" t="s">
        <v>8</v>
      </c>
      <c r="C112" s="14">
        <v>43403</v>
      </c>
      <c r="D112" s="13">
        <v>26</v>
      </c>
      <c r="E112" s="13" t="s">
        <v>5</v>
      </c>
      <c r="F112" s="13">
        <v>46</v>
      </c>
      <c r="G112" s="13">
        <v>0.06</v>
      </c>
      <c r="H112" s="5">
        <v>15.7</v>
      </c>
      <c r="I112" s="5">
        <v>12.4</v>
      </c>
      <c r="K112" s="48">
        <v>35</v>
      </c>
      <c r="L112" s="48"/>
      <c r="M112" s="48"/>
      <c r="N112" s="48"/>
      <c r="O112" s="48"/>
      <c r="P112" s="48"/>
      <c r="Q112" s="48"/>
      <c r="R112" s="48"/>
      <c r="S112" s="48"/>
      <c r="T112" s="45"/>
    </row>
    <row r="113" spans="1:20" x14ac:dyDescent="0.25">
      <c r="A113" s="13" t="s">
        <v>10</v>
      </c>
      <c r="B113" s="13" t="s">
        <v>8</v>
      </c>
      <c r="C113" s="14">
        <v>43403</v>
      </c>
      <c r="D113" s="13">
        <v>26</v>
      </c>
      <c r="E113" s="13" t="s">
        <v>5</v>
      </c>
      <c r="F113" s="13">
        <v>52</v>
      </c>
      <c r="G113" s="13"/>
      <c r="H113" s="5">
        <v>21.4</v>
      </c>
      <c r="I113" s="5">
        <v>12</v>
      </c>
      <c r="K113" s="48">
        <v>36</v>
      </c>
      <c r="L113" s="48"/>
      <c r="M113" s="48"/>
      <c r="N113" s="48"/>
      <c r="O113" s="48"/>
      <c r="P113" s="48"/>
      <c r="Q113" s="48"/>
      <c r="R113" s="48"/>
      <c r="S113" s="48"/>
      <c r="T113" s="45"/>
    </row>
    <row r="114" spans="1:20" x14ac:dyDescent="0.25">
      <c r="A114" s="13" t="s">
        <v>10</v>
      </c>
      <c r="B114" s="13" t="s">
        <v>8</v>
      </c>
      <c r="C114" s="14">
        <v>43403</v>
      </c>
      <c r="D114" s="13">
        <v>26</v>
      </c>
      <c r="E114" s="13" t="s">
        <v>5</v>
      </c>
      <c r="F114" s="13">
        <v>34</v>
      </c>
      <c r="G114" s="13"/>
      <c r="H114" s="5">
        <v>20.6</v>
      </c>
      <c r="I114" s="5">
        <v>8.3000000000000007</v>
      </c>
    </row>
    <row r="115" spans="1:20" x14ac:dyDescent="0.25">
      <c r="A115" s="13" t="s">
        <v>10</v>
      </c>
      <c r="B115" s="13" t="s">
        <v>8</v>
      </c>
      <c r="C115" s="14">
        <v>43403</v>
      </c>
      <c r="D115" s="13">
        <v>26</v>
      </c>
      <c r="E115" s="13" t="s">
        <v>5</v>
      </c>
      <c r="F115" s="13">
        <v>47.1</v>
      </c>
      <c r="G115" s="13"/>
      <c r="H115" s="5">
        <v>17.100000000000001</v>
      </c>
      <c r="I115" s="5">
        <v>9.8000000000000007</v>
      </c>
    </row>
    <row r="116" spans="1:20" x14ac:dyDescent="0.25">
      <c r="A116" s="13" t="s">
        <v>10</v>
      </c>
      <c r="B116" s="13" t="s">
        <v>8</v>
      </c>
      <c r="C116" s="14">
        <v>43411</v>
      </c>
      <c r="D116" s="13">
        <v>27</v>
      </c>
      <c r="E116" s="13" t="s">
        <v>5</v>
      </c>
      <c r="F116" s="13"/>
      <c r="G116" s="13">
        <v>0.06</v>
      </c>
      <c r="H116" s="5"/>
      <c r="I116" s="5"/>
    </row>
    <row r="117" spans="1:20" x14ac:dyDescent="0.25">
      <c r="A117" s="13" t="s">
        <v>10</v>
      </c>
      <c r="B117" s="13" t="s">
        <v>8</v>
      </c>
      <c r="C117" s="14">
        <v>43418</v>
      </c>
      <c r="D117" s="13">
        <v>28</v>
      </c>
      <c r="E117" s="13" t="s">
        <v>5</v>
      </c>
      <c r="F117" s="13">
        <v>77.3</v>
      </c>
      <c r="G117" s="13">
        <v>0.31</v>
      </c>
      <c r="H117" s="5">
        <v>37.1</v>
      </c>
      <c r="I117" s="5">
        <v>20.399999999999999</v>
      </c>
    </row>
    <row r="118" spans="1:20" x14ac:dyDescent="0.25">
      <c r="A118" s="13" t="s">
        <v>10</v>
      </c>
      <c r="B118" s="13" t="s">
        <v>8</v>
      </c>
      <c r="C118" s="14">
        <v>43418</v>
      </c>
      <c r="D118" s="13">
        <v>28</v>
      </c>
      <c r="E118" s="13" t="s">
        <v>5</v>
      </c>
      <c r="F118" s="13">
        <v>75.3</v>
      </c>
      <c r="G118" s="13">
        <v>0.23</v>
      </c>
      <c r="H118" s="5">
        <v>50.5</v>
      </c>
      <c r="I118" s="5">
        <v>22.6</v>
      </c>
    </row>
    <row r="119" spans="1:20" x14ac:dyDescent="0.25">
      <c r="A119" s="13" t="s">
        <v>10</v>
      </c>
      <c r="B119" s="13" t="s">
        <v>8</v>
      </c>
      <c r="C119" s="14">
        <v>43418</v>
      </c>
      <c r="D119" s="13">
        <v>28</v>
      </c>
      <c r="E119" s="13" t="s">
        <v>5</v>
      </c>
      <c r="F119" s="13">
        <v>52.3</v>
      </c>
      <c r="G119" s="13"/>
      <c r="H119" s="5">
        <v>34.200000000000003</v>
      </c>
      <c r="I119" s="5">
        <v>17.3</v>
      </c>
      <c r="K119" s="45" t="s">
        <v>11</v>
      </c>
      <c r="L119" s="45" t="s">
        <v>37</v>
      </c>
      <c r="M119" s="45" t="s">
        <v>36</v>
      </c>
      <c r="N119" s="45" t="s">
        <v>64</v>
      </c>
      <c r="O119" s="45" t="s">
        <v>38</v>
      </c>
      <c r="P119" s="45" t="s">
        <v>36</v>
      </c>
      <c r="Q119" s="45" t="s">
        <v>64</v>
      </c>
      <c r="R119" s="45" t="s">
        <v>6</v>
      </c>
      <c r="S119" s="45" t="s">
        <v>36</v>
      </c>
      <c r="T119" s="45" t="s">
        <v>64</v>
      </c>
    </row>
    <row r="120" spans="1:20" x14ac:dyDescent="0.25">
      <c r="A120" s="10" t="s">
        <v>11</v>
      </c>
      <c r="B120" s="10" t="s">
        <v>8</v>
      </c>
      <c r="C120" s="11">
        <v>43348</v>
      </c>
      <c r="D120" s="10">
        <v>18</v>
      </c>
      <c r="E120" s="10" t="s">
        <v>4</v>
      </c>
      <c r="F120" s="10">
        <v>14.4</v>
      </c>
      <c r="G120" s="10"/>
      <c r="H120" s="7">
        <v>10.1</v>
      </c>
      <c r="I120" s="7">
        <v>4.0999999999999996</v>
      </c>
      <c r="K120" s="48">
        <v>18</v>
      </c>
      <c r="L120" s="48">
        <f>AVERAGE(H120:H122)</f>
        <v>11.066666666666665</v>
      </c>
      <c r="M120" s="48">
        <v>3</v>
      </c>
      <c r="N120" s="48">
        <f>AVEDEV(H120:H122)</f>
        <v>1.7555555555555546</v>
      </c>
      <c r="O120" s="48">
        <f>AVERAGE(F120:F122)</f>
        <v>12.733333333333334</v>
      </c>
      <c r="P120" s="48">
        <v>3</v>
      </c>
      <c r="Q120" s="48">
        <f>AVEDEV(F120:F122)</f>
        <v>1.2888888888888885</v>
      </c>
      <c r="R120" s="48">
        <f>AVERAGE(I120:I122)</f>
        <v>4.6333333333333329</v>
      </c>
      <c r="S120" s="48">
        <v>3</v>
      </c>
      <c r="T120" s="45">
        <f>AVEDEV(I120:I122)</f>
        <v>1.2444444444444445</v>
      </c>
    </row>
    <row r="121" spans="1:20" x14ac:dyDescent="0.25">
      <c r="A121" s="10" t="s">
        <v>11</v>
      </c>
      <c r="B121" s="10" t="s">
        <v>8</v>
      </c>
      <c r="C121" s="11">
        <v>43348</v>
      </c>
      <c r="D121" s="10">
        <v>18</v>
      </c>
      <c r="E121" s="10" t="s">
        <v>4</v>
      </c>
      <c r="F121" s="10">
        <v>10.8</v>
      </c>
      <c r="G121" s="10"/>
      <c r="H121" s="7">
        <v>13.7</v>
      </c>
      <c r="I121" s="7">
        <v>6.5</v>
      </c>
      <c r="K121" s="48">
        <v>19</v>
      </c>
      <c r="L121" s="48">
        <f>AVERAGE(H123:H126)</f>
        <v>8.2750000000000004</v>
      </c>
      <c r="M121" s="48">
        <v>4</v>
      </c>
      <c r="N121" s="48">
        <f>AVEDEV(H123:H126)</f>
        <v>0.22500000000000009</v>
      </c>
      <c r="O121" s="48">
        <f>AVERAGE(F123:F126)</f>
        <v>8.65</v>
      </c>
      <c r="P121" s="48">
        <v>4</v>
      </c>
      <c r="Q121" s="48">
        <f>AVEDEV(F123:F126)</f>
        <v>0.80000000000000027</v>
      </c>
      <c r="R121" s="48">
        <f>AVERAGE(I123:I126)</f>
        <v>2.75</v>
      </c>
      <c r="S121" s="48">
        <v>4</v>
      </c>
      <c r="T121" s="45">
        <f>AVEDEV(I123:I126)</f>
        <v>0.8</v>
      </c>
    </row>
    <row r="122" spans="1:20" x14ac:dyDescent="0.25">
      <c r="A122" s="10" t="s">
        <v>11</v>
      </c>
      <c r="B122" s="10" t="s">
        <v>8</v>
      </c>
      <c r="C122" s="11">
        <v>43348</v>
      </c>
      <c r="D122" s="10">
        <v>18</v>
      </c>
      <c r="E122" s="10" t="s">
        <v>4</v>
      </c>
      <c r="F122" s="10">
        <v>13</v>
      </c>
      <c r="G122" s="10"/>
      <c r="H122" s="7">
        <v>9.4</v>
      </c>
      <c r="I122" s="7">
        <v>3.3</v>
      </c>
      <c r="K122" s="48">
        <v>20</v>
      </c>
      <c r="L122" s="48">
        <f>AVERAGE(H127:H130)</f>
        <v>13.524999999999999</v>
      </c>
      <c r="M122" s="48">
        <v>4</v>
      </c>
      <c r="N122" s="48">
        <f>AVEDEV(H127:H130)</f>
        <v>1.9625000000000004</v>
      </c>
      <c r="O122" s="48">
        <f>AVERAGE(F127:F129)</f>
        <v>13.700000000000001</v>
      </c>
      <c r="P122" s="48">
        <v>3</v>
      </c>
      <c r="Q122" s="48">
        <f>AVEDEV(F127:F129)</f>
        <v>0.53333333333333377</v>
      </c>
      <c r="R122" s="48">
        <f>AVERAGE(I127:I130)</f>
        <v>4.4750000000000005</v>
      </c>
      <c r="S122" s="48">
        <v>4</v>
      </c>
      <c r="T122" s="45">
        <f>AVEDEV(I127:I130)</f>
        <v>1.1750000000000003</v>
      </c>
    </row>
    <row r="123" spans="1:20" x14ac:dyDescent="0.25">
      <c r="A123" s="10" t="s">
        <v>11</v>
      </c>
      <c r="B123" s="10" t="s">
        <v>8</v>
      </c>
      <c r="C123" s="11">
        <v>43355</v>
      </c>
      <c r="D123" s="10">
        <v>19</v>
      </c>
      <c r="E123" s="10" t="s">
        <v>4</v>
      </c>
      <c r="F123" s="10">
        <v>9.8000000000000007</v>
      </c>
      <c r="G123" s="10"/>
      <c r="H123" s="7">
        <v>8.6999999999999993</v>
      </c>
      <c r="I123" s="7">
        <v>3.4</v>
      </c>
      <c r="K123" s="48">
        <v>21</v>
      </c>
      <c r="L123" s="48"/>
      <c r="M123" s="48"/>
      <c r="N123" s="48"/>
      <c r="O123" s="48"/>
      <c r="P123" s="48"/>
      <c r="Q123" s="48"/>
      <c r="R123" s="48"/>
      <c r="S123" s="48"/>
      <c r="T123" s="45"/>
    </row>
    <row r="124" spans="1:20" x14ac:dyDescent="0.25">
      <c r="A124" s="10" t="s">
        <v>11</v>
      </c>
      <c r="B124" s="10" t="s">
        <v>8</v>
      </c>
      <c r="C124" s="11">
        <v>43355</v>
      </c>
      <c r="D124" s="10">
        <v>19</v>
      </c>
      <c r="E124" s="10" t="s">
        <v>4</v>
      </c>
      <c r="F124" s="10">
        <v>8.1</v>
      </c>
      <c r="G124" s="10"/>
      <c r="H124" s="7">
        <v>7.9</v>
      </c>
      <c r="I124" s="7">
        <v>3.7</v>
      </c>
      <c r="K124" s="48">
        <v>22</v>
      </c>
      <c r="L124" s="48">
        <f>AVERAGE(H131:H134)</f>
        <v>9.4499999999999993</v>
      </c>
      <c r="M124" s="48">
        <v>4</v>
      </c>
      <c r="N124" s="48">
        <f>AVEDEV(H131:H134)</f>
        <v>0.60000000000000009</v>
      </c>
      <c r="O124" s="48">
        <f>AVERAGE(F131:F134)</f>
        <v>8.15</v>
      </c>
      <c r="P124" s="48">
        <v>2</v>
      </c>
      <c r="Q124" s="48"/>
      <c r="R124" s="48">
        <f>AVERAGE(I131:I134)</f>
        <v>3.3250000000000002</v>
      </c>
      <c r="S124" s="48">
        <v>4</v>
      </c>
      <c r="T124" s="45">
        <f>AVEDEV(I131:I134)</f>
        <v>0.62500000000000011</v>
      </c>
    </row>
    <row r="125" spans="1:20" x14ac:dyDescent="0.25">
      <c r="A125" s="10" t="s">
        <v>11</v>
      </c>
      <c r="B125" s="10" t="s">
        <v>8</v>
      </c>
      <c r="C125" s="11">
        <v>43355</v>
      </c>
      <c r="D125" s="10">
        <v>19</v>
      </c>
      <c r="E125" s="10" t="s">
        <v>4</v>
      </c>
      <c r="F125" s="10">
        <v>7.6</v>
      </c>
      <c r="G125" s="10"/>
      <c r="H125" s="7">
        <v>8.1999999999999993</v>
      </c>
      <c r="I125" s="7">
        <v>2.4</v>
      </c>
      <c r="K125" s="48">
        <v>23</v>
      </c>
      <c r="L125" s="48">
        <f>AVERAGE(H135)</f>
        <v>8.4</v>
      </c>
      <c r="M125" s="48">
        <v>1</v>
      </c>
      <c r="N125" s="48"/>
      <c r="O125" s="48">
        <f>AVERAGE(F135)</f>
        <v>10.7</v>
      </c>
      <c r="P125" s="48">
        <v>1</v>
      </c>
      <c r="Q125" s="48"/>
      <c r="R125" s="48">
        <f>AVERAGE(I135)</f>
        <v>3.7</v>
      </c>
      <c r="S125" s="48">
        <v>1</v>
      </c>
      <c r="T125" s="45"/>
    </row>
    <row r="126" spans="1:20" x14ac:dyDescent="0.25">
      <c r="A126" s="10" t="s">
        <v>11</v>
      </c>
      <c r="B126" s="10" t="s">
        <v>8</v>
      </c>
      <c r="C126" s="11">
        <v>43355</v>
      </c>
      <c r="D126" s="10">
        <v>19</v>
      </c>
      <c r="E126" s="10" t="s">
        <v>4</v>
      </c>
      <c r="F126" s="10">
        <v>9.1</v>
      </c>
      <c r="G126" s="10"/>
      <c r="H126" s="7">
        <v>8.3000000000000007</v>
      </c>
      <c r="I126" s="7">
        <v>1.5</v>
      </c>
      <c r="K126" s="48">
        <v>24</v>
      </c>
      <c r="L126" s="48"/>
      <c r="M126" s="48"/>
      <c r="N126" s="48"/>
      <c r="O126" s="48"/>
      <c r="P126" s="48"/>
      <c r="Q126" s="48"/>
      <c r="R126" s="48"/>
      <c r="S126" s="48"/>
      <c r="T126" s="45"/>
    </row>
    <row r="127" spans="1:20" x14ac:dyDescent="0.25">
      <c r="A127" s="10" t="s">
        <v>11</v>
      </c>
      <c r="B127" s="10" t="s">
        <v>8</v>
      </c>
      <c r="C127" s="11">
        <v>43363</v>
      </c>
      <c r="D127" s="10">
        <v>20</v>
      </c>
      <c r="E127" s="10" t="s">
        <v>4</v>
      </c>
      <c r="F127" s="10">
        <v>14.5</v>
      </c>
      <c r="G127" s="10"/>
      <c r="H127" s="7">
        <v>9.6</v>
      </c>
      <c r="I127" s="7">
        <v>4.9000000000000004</v>
      </c>
      <c r="K127" s="48">
        <v>25</v>
      </c>
      <c r="L127" s="48">
        <f>AVERAGE(H136:H138)</f>
        <v>11.5</v>
      </c>
      <c r="M127" s="48">
        <v>3</v>
      </c>
      <c r="N127" s="48">
        <f>AVEDEV(H136:H138)</f>
        <v>0.66666666666666663</v>
      </c>
      <c r="O127" s="48">
        <f>AVERAGE(F136:F138)</f>
        <v>6.3999999999999995</v>
      </c>
      <c r="P127" s="48">
        <v>3</v>
      </c>
      <c r="Q127" s="48">
        <f>AVEDEV(F136:F138)</f>
        <v>1.4666666666666666</v>
      </c>
      <c r="R127" s="48">
        <f>AVERAGE(I136:I138)</f>
        <v>4.1333333333333329</v>
      </c>
      <c r="S127" s="48">
        <v>3</v>
      </c>
      <c r="T127" s="45">
        <f>AVEDEV(I137:I139)</f>
        <v>1.6222222222222225</v>
      </c>
    </row>
    <row r="128" spans="1:20" x14ac:dyDescent="0.25">
      <c r="A128" s="10" t="s">
        <v>11</v>
      </c>
      <c r="B128" s="10" t="s">
        <v>8</v>
      </c>
      <c r="C128" s="11">
        <v>43363</v>
      </c>
      <c r="D128" s="10">
        <v>20</v>
      </c>
      <c r="E128" s="10" t="s">
        <v>4</v>
      </c>
      <c r="F128" s="10">
        <v>13.1</v>
      </c>
      <c r="G128" s="10"/>
      <c r="H128" s="7">
        <v>16.2</v>
      </c>
      <c r="I128" s="7">
        <v>6.4</v>
      </c>
      <c r="K128" s="48">
        <v>26</v>
      </c>
      <c r="L128" s="48">
        <f>AVERAGE(H139:H142)</f>
        <v>16.725000000000001</v>
      </c>
      <c r="M128" s="48">
        <v>4</v>
      </c>
      <c r="N128" s="48">
        <f>AVEDEV(I139:I142)</f>
        <v>1.325</v>
      </c>
      <c r="O128" s="48">
        <f>AVERAGE(F139:F142)</f>
        <v>20.099999999999998</v>
      </c>
      <c r="P128" s="48">
        <v>3</v>
      </c>
      <c r="Q128" s="48">
        <f>AVEDEV(F139:F142)</f>
        <v>3.2000000000000006</v>
      </c>
      <c r="R128" s="48">
        <f>AVERAGE(I139:I142)</f>
        <v>7.125</v>
      </c>
      <c r="S128" s="48">
        <v>4</v>
      </c>
      <c r="T128" s="45">
        <f>AVEDEV(I139:I142)</f>
        <v>1.325</v>
      </c>
    </row>
    <row r="129" spans="1:20" x14ac:dyDescent="0.25">
      <c r="A129" s="10" t="s">
        <v>11</v>
      </c>
      <c r="B129" s="10" t="s">
        <v>8</v>
      </c>
      <c r="C129" s="11">
        <v>43363</v>
      </c>
      <c r="D129" s="10">
        <v>20</v>
      </c>
      <c r="E129" s="10" t="s">
        <v>4</v>
      </c>
      <c r="F129" s="10">
        <v>13.5</v>
      </c>
      <c r="G129" s="10"/>
      <c r="H129" s="7">
        <v>14.1</v>
      </c>
      <c r="I129" s="7">
        <v>3.4</v>
      </c>
      <c r="K129" s="48">
        <v>27</v>
      </c>
      <c r="L129" s="48"/>
      <c r="M129" s="48"/>
      <c r="N129" s="48"/>
      <c r="O129" s="48"/>
      <c r="P129" s="48"/>
      <c r="Q129" s="48"/>
      <c r="R129" s="48"/>
      <c r="S129" s="48"/>
      <c r="T129" s="45"/>
    </row>
    <row r="130" spans="1:20" x14ac:dyDescent="0.25">
      <c r="A130" s="10" t="s">
        <v>11</v>
      </c>
      <c r="B130" s="10" t="s">
        <v>8</v>
      </c>
      <c r="C130" s="11">
        <v>43363</v>
      </c>
      <c r="D130" s="10">
        <v>20</v>
      </c>
      <c r="E130" s="10" t="s">
        <v>4</v>
      </c>
      <c r="F130" s="10"/>
      <c r="G130" s="10"/>
      <c r="H130" s="7">
        <v>14.2</v>
      </c>
      <c r="I130" s="7">
        <v>3.2</v>
      </c>
      <c r="K130" s="48">
        <v>28</v>
      </c>
      <c r="L130" s="48"/>
      <c r="M130" s="48"/>
      <c r="N130" s="48"/>
      <c r="O130" s="48"/>
      <c r="P130" s="48"/>
      <c r="Q130" s="48"/>
      <c r="R130" s="48"/>
      <c r="S130" s="48"/>
      <c r="T130" s="45"/>
    </row>
    <row r="131" spans="1:20" x14ac:dyDescent="0.25">
      <c r="A131" s="10" t="s">
        <v>11</v>
      </c>
      <c r="B131" s="10" t="s">
        <v>8</v>
      </c>
      <c r="C131" s="11">
        <v>43375</v>
      </c>
      <c r="D131" s="10">
        <v>22</v>
      </c>
      <c r="E131" s="10" t="s">
        <v>4</v>
      </c>
      <c r="F131" s="10">
        <v>7.2</v>
      </c>
      <c r="G131" s="10"/>
      <c r="H131" s="7">
        <v>9.9</v>
      </c>
      <c r="I131" s="7">
        <v>3.7</v>
      </c>
      <c r="K131" s="47">
        <v>29</v>
      </c>
      <c r="L131" s="47">
        <f>AVERAGE(H143:H145)</f>
        <v>32.049999999999997</v>
      </c>
      <c r="M131" s="47">
        <v>2</v>
      </c>
      <c r="N131" s="47"/>
      <c r="O131" s="47">
        <f>AVERAGE(F143:F145)</f>
        <v>66.399999999999991</v>
      </c>
      <c r="P131" s="47">
        <v>3</v>
      </c>
      <c r="Q131" s="47">
        <f>AVEDEV(F143:F145)</f>
        <v>5.8000000000000016</v>
      </c>
      <c r="R131" s="47">
        <f>AVERAGE(I143:I145)</f>
        <v>15.8</v>
      </c>
      <c r="S131" s="47">
        <v>2</v>
      </c>
      <c r="T131" s="45"/>
    </row>
    <row r="132" spans="1:20" x14ac:dyDescent="0.25">
      <c r="A132" s="10" t="s">
        <v>11</v>
      </c>
      <c r="B132" s="10" t="s">
        <v>8</v>
      </c>
      <c r="C132" s="11">
        <v>43375</v>
      </c>
      <c r="D132" s="10">
        <v>22</v>
      </c>
      <c r="E132" s="10" t="s">
        <v>4</v>
      </c>
      <c r="F132" s="10"/>
      <c r="G132" s="10"/>
      <c r="H132" s="7">
        <v>8.5</v>
      </c>
      <c r="I132" s="7">
        <v>2.4</v>
      </c>
      <c r="K132" s="48">
        <v>30</v>
      </c>
      <c r="L132" s="48"/>
      <c r="M132" s="48"/>
      <c r="N132" s="48"/>
      <c r="O132" s="48"/>
      <c r="P132" s="48"/>
      <c r="Q132" s="48"/>
      <c r="R132" s="48"/>
      <c r="S132" s="48"/>
      <c r="T132" s="45"/>
    </row>
    <row r="133" spans="1:20" x14ac:dyDescent="0.25">
      <c r="A133" s="10" t="s">
        <v>11</v>
      </c>
      <c r="B133" s="10" t="s">
        <v>8</v>
      </c>
      <c r="C133" s="11">
        <v>43375</v>
      </c>
      <c r="D133" s="10">
        <v>22</v>
      </c>
      <c r="E133" s="10" t="s">
        <v>4</v>
      </c>
      <c r="F133" s="10">
        <v>9.1</v>
      </c>
      <c r="G133" s="10"/>
      <c r="H133" s="7">
        <v>10.199999999999999</v>
      </c>
      <c r="I133" s="7">
        <v>4.2</v>
      </c>
      <c r="K133" s="48">
        <v>31</v>
      </c>
      <c r="L133" s="48"/>
      <c r="M133" s="48"/>
      <c r="N133" s="48"/>
      <c r="O133" s="48"/>
      <c r="P133" s="48"/>
      <c r="Q133" s="48"/>
      <c r="R133" s="48"/>
      <c r="S133" s="48"/>
      <c r="T133" s="45"/>
    </row>
    <row r="134" spans="1:20" x14ac:dyDescent="0.25">
      <c r="A134" s="10" t="s">
        <v>11</v>
      </c>
      <c r="B134" s="10" t="s">
        <v>8</v>
      </c>
      <c r="C134" s="11">
        <v>43375</v>
      </c>
      <c r="D134" s="10">
        <v>22</v>
      </c>
      <c r="E134" s="10" t="s">
        <v>4</v>
      </c>
      <c r="F134" s="10"/>
      <c r="G134" s="10"/>
      <c r="H134" s="7">
        <v>9.1999999999999993</v>
      </c>
      <c r="I134" s="7">
        <v>3</v>
      </c>
      <c r="K134" s="48">
        <v>32</v>
      </c>
      <c r="L134" s="48"/>
      <c r="M134" s="48"/>
      <c r="N134" s="48"/>
      <c r="O134" s="48"/>
      <c r="P134" s="48"/>
      <c r="Q134" s="48"/>
      <c r="R134" s="48"/>
      <c r="S134" s="48"/>
      <c r="T134" s="45"/>
    </row>
    <row r="135" spans="1:20" x14ac:dyDescent="0.25">
      <c r="A135" s="10" t="s">
        <v>11</v>
      </c>
      <c r="B135" s="10" t="s">
        <v>8</v>
      </c>
      <c r="C135" s="11">
        <v>43384</v>
      </c>
      <c r="D135" s="10">
        <v>23</v>
      </c>
      <c r="E135" s="10" t="s">
        <v>4</v>
      </c>
      <c r="F135" s="10">
        <v>10.7</v>
      </c>
      <c r="G135" s="10"/>
      <c r="H135" s="7">
        <v>8.4</v>
      </c>
      <c r="I135" s="7">
        <v>3.7</v>
      </c>
      <c r="K135" s="48">
        <v>33</v>
      </c>
      <c r="L135" s="48"/>
      <c r="M135" s="48"/>
      <c r="N135" s="48"/>
      <c r="O135" s="48"/>
      <c r="P135" s="48"/>
      <c r="Q135" s="48"/>
      <c r="R135" s="48"/>
      <c r="S135" s="48"/>
      <c r="T135" s="45"/>
    </row>
    <row r="136" spans="1:20" x14ac:dyDescent="0.25">
      <c r="A136" s="10" t="s">
        <v>11</v>
      </c>
      <c r="B136" s="10" t="s">
        <v>8</v>
      </c>
      <c r="C136" s="11">
        <v>43397</v>
      </c>
      <c r="D136" s="10">
        <v>25</v>
      </c>
      <c r="E136" s="10" t="s">
        <v>4</v>
      </c>
      <c r="F136" s="10">
        <v>8.6</v>
      </c>
      <c r="G136" s="10"/>
      <c r="H136" s="7">
        <v>11.8</v>
      </c>
      <c r="I136" s="7">
        <v>4.3</v>
      </c>
      <c r="K136" s="48">
        <v>34</v>
      </c>
      <c r="L136" s="48"/>
      <c r="M136" s="48"/>
      <c r="N136" s="48"/>
      <c r="O136" s="48"/>
      <c r="P136" s="48"/>
      <c r="Q136" s="48"/>
      <c r="R136" s="48"/>
      <c r="S136" s="48"/>
      <c r="T136" s="45"/>
    </row>
    <row r="137" spans="1:20" x14ac:dyDescent="0.25">
      <c r="A137" s="10" t="s">
        <v>11</v>
      </c>
      <c r="B137" s="10" t="s">
        <v>8</v>
      </c>
      <c r="C137" s="11">
        <v>43397</v>
      </c>
      <c r="D137" s="10">
        <v>25</v>
      </c>
      <c r="E137" s="10" t="s">
        <v>4</v>
      </c>
      <c r="F137" s="10">
        <v>5.5</v>
      </c>
      <c r="G137" s="10"/>
      <c r="H137" s="7">
        <v>10.5</v>
      </c>
      <c r="I137" s="7">
        <v>3</v>
      </c>
      <c r="K137" s="48">
        <v>35</v>
      </c>
      <c r="L137" s="48"/>
      <c r="M137" s="48"/>
      <c r="N137" s="48"/>
      <c r="O137" s="48"/>
      <c r="P137" s="48"/>
      <c r="Q137" s="48"/>
      <c r="R137" s="48"/>
      <c r="S137" s="48"/>
      <c r="T137" s="45"/>
    </row>
    <row r="138" spans="1:20" x14ac:dyDescent="0.25">
      <c r="A138" s="10" t="s">
        <v>11</v>
      </c>
      <c r="B138" s="10" t="s">
        <v>8</v>
      </c>
      <c r="C138" s="11">
        <v>43397</v>
      </c>
      <c r="D138" s="10">
        <v>25</v>
      </c>
      <c r="E138" s="10" t="s">
        <v>4</v>
      </c>
      <c r="F138" s="10">
        <v>5.0999999999999996</v>
      </c>
      <c r="G138" s="10"/>
      <c r="H138" s="7">
        <v>12.2</v>
      </c>
      <c r="I138" s="7">
        <v>5.0999999999999996</v>
      </c>
      <c r="K138" s="48">
        <v>36</v>
      </c>
      <c r="L138" s="48"/>
      <c r="M138" s="48"/>
      <c r="N138" s="48"/>
      <c r="O138" s="48"/>
      <c r="P138" s="48"/>
      <c r="Q138" s="48"/>
      <c r="R138" s="48"/>
      <c r="S138" s="48"/>
      <c r="T138" s="45"/>
    </row>
    <row r="139" spans="1:20" x14ac:dyDescent="0.25">
      <c r="A139" s="10" t="s">
        <v>11</v>
      </c>
      <c r="B139" s="10" t="s">
        <v>8</v>
      </c>
      <c r="C139" s="11">
        <v>43403</v>
      </c>
      <c r="D139" s="10">
        <v>26</v>
      </c>
      <c r="E139" s="10" t="s">
        <v>4</v>
      </c>
      <c r="F139" s="10">
        <v>23.2</v>
      </c>
      <c r="G139" s="10"/>
      <c r="H139" s="7">
        <v>19.7</v>
      </c>
      <c r="I139" s="7">
        <v>7.7</v>
      </c>
    </row>
    <row r="140" spans="1:20" x14ac:dyDescent="0.25">
      <c r="A140" s="10" t="s">
        <v>11</v>
      </c>
      <c r="B140" s="10" t="s">
        <v>8</v>
      </c>
      <c r="C140" s="11">
        <v>43403</v>
      </c>
      <c r="D140" s="10">
        <v>26</v>
      </c>
      <c r="E140" s="10" t="s">
        <v>4</v>
      </c>
      <c r="F140" s="10">
        <v>21.8</v>
      </c>
      <c r="G140" s="10"/>
      <c r="H140" s="7">
        <v>16.100000000000001</v>
      </c>
      <c r="I140" s="7">
        <v>6.5</v>
      </c>
    </row>
    <row r="141" spans="1:20" x14ac:dyDescent="0.25">
      <c r="A141" s="10" t="s">
        <v>11</v>
      </c>
      <c r="B141" s="10" t="s">
        <v>8</v>
      </c>
      <c r="C141" s="11">
        <v>43403</v>
      </c>
      <c r="D141" s="10">
        <v>26</v>
      </c>
      <c r="E141" s="10" t="s">
        <v>4</v>
      </c>
      <c r="F141" s="10"/>
      <c r="G141" s="10"/>
      <c r="H141" s="7">
        <v>18.100000000000001</v>
      </c>
      <c r="I141" s="7">
        <v>9.1999999999999993</v>
      </c>
    </row>
    <row r="142" spans="1:20" x14ac:dyDescent="0.25">
      <c r="A142" s="10" t="s">
        <v>11</v>
      </c>
      <c r="B142" s="10" t="s">
        <v>8</v>
      </c>
      <c r="C142" s="11">
        <v>43403</v>
      </c>
      <c r="D142" s="10">
        <v>26</v>
      </c>
      <c r="E142" s="10" t="s">
        <v>4</v>
      </c>
      <c r="F142" s="10">
        <v>15.3</v>
      </c>
      <c r="G142" s="10"/>
      <c r="H142" s="7">
        <v>13</v>
      </c>
      <c r="I142" s="7">
        <v>5.0999999999999996</v>
      </c>
    </row>
    <row r="143" spans="1:20" x14ac:dyDescent="0.25">
      <c r="A143" s="13" t="s">
        <v>11</v>
      </c>
      <c r="B143" s="13" t="s">
        <v>8</v>
      </c>
      <c r="C143" s="14">
        <v>43425</v>
      </c>
      <c r="D143" s="13">
        <v>29</v>
      </c>
      <c r="E143" s="13" t="s">
        <v>5</v>
      </c>
      <c r="F143" s="13">
        <v>57.7</v>
      </c>
      <c r="G143" s="13">
        <v>0.19</v>
      </c>
      <c r="H143" s="5">
        <v>28.9</v>
      </c>
      <c r="I143" s="5">
        <v>11.4</v>
      </c>
    </row>
    <row r="144" spans="1:20" x14ac:dyDescent="0.25">
      <c r="A144" s="13" t="s">
        <v>11</v>
      </c>
      <c r="B144" s="13" t="s">
        <v>8</v>
      </c>
      <c r="C144" s="14">
        <v>43425</v>
      </c>
      <c r="D144" s="13">
        <v>29</v>
      </c>
      <c r="E144" s="13" t="s">
        <v>5</v>
      </c>
      <c r="F144" s="13">
        <v>67.2</v>
      </c>
      <c r="G144" s="5">
        <v>0.43</v>
      </c>
      <c r="H144" s="5"/>
      <c r="I144" s="5"/>
      <c r="K144" s="45" t="s">
        <v>12</v>
      </c>
      <c r="L144" s="45" t="s">
        <v>37</v>
      </c>
      <c r="M144" s="45" t="s">
        <v>36</v>
      </c>
      <c r="N144" s="45" t="s">
        <v>64</v>
      </c>
      <c r="O144" s="45" t="s">
        <v>38</v>
      </c>
      <c r="P144" s="45" t="s">
        <v>36</v>
      </c>
      <c r="Q144" s="45" t="s">
        <v>64</v>
      </c>
      <c r="R144" s="45" t="s">
        <v>6</v>
      </c>
      <c r="S144" s="45" t="s">
        <v>36</v>
      </c>
      <c r="T144" s="45" t="s">
        <v>64</v>
      </c>
    </row>
    <row r="145" spans="1:20" x14ac:dyDescent="0.25">
      <c r="A145" s="13" t="s">
        <v>11</v>
      </c>
      <c r="B145" s="13" t="s">
        <v>8</v>
      </c>
      <c r="C145" s="14">
        <v>43425</v>
      </c>
      <c r="D145" s="13">
        <v>29</v>
      </c>
      <c r="E145" s="13" t="s">
        <v>5</v>
      </c>
      <c r="F145" s="13">
        <v>74.3</v>
      </c>
      <c r="G145" s="13">
        <v>0.37</v>
      </c>
      <c r="H145" s="5">
        <v>35.200000000000003</v>
      </c>
      <c r="I145" s="5">
        <v>20.2</v>
      </c>
      <c r="K145" s="48">
        <v>18</v>
      </c>
      <c r="L145" s="48"/>
      <c r="M145" s="48"/>
      <c r="N145" s="48"/>
      <c r="O145" s="48"/>
      <c r="P145" s="48"/>
      <c r="Q145" s="48"/>
      <c r="R145" s="48"/>
      <c r="S145" s="48"/>
      <c r="T145" s="45"/>
    </row>
    <row r="146" spans="1:20" x14ac:dyDescent="0.25">
      <c r="A146" s="10" t="s">
        <v>12</v>
      </c>
      <c r="B146" s="10" t="s">
        <v>8</v>
      </c>
      <c r="C146" s="11">
        <v>43368</v>
      </c>
      <c r="D146" s="10">
        <v>19</v>
      </c>
      <c r="E146" s="10" t="s">
        <v>4</v>
      </c>
      <c r="F146" s="10">
        <v>5.3</v>
      </c>
      <c r="G146" s="10"/>
      <c r="H146" s="7">
        <v>7.6</v>
      </c>
      <c r="I146" s="7">
        <v>0.24</v>
      </c>
      <c r="K146" s="48">
        <v>19</v>
      </c>
      <c r="L146" s="48">
        <f>AVERAGE(H146:H151)</f>
        <v>7.55</v>
      </c>
      <c r="M146" s="48">
        <v>6</v>
      </c>
      <c r="N146" s="48">
        <f>AVEDEV(H146:H151)</f>
        <v>0.83333333333333315</v>
      </c>
      <c r="O146" s="48">
        <f>AVERAGE(F146:F151)</f>
        <v>6.3666666666666671</v>
      </c>
      <c r="P146" s="48">
        <v>6</v>
      </c>
      <c r="Q146" s="48">
        <f>AVEDEV(F146:F151)</f>
        <v>0.89999999999999991</v>
      </c>
      <c r="R146" s="48">
        <f>AVERAGE(I146:I151)</f>
        <v>2.74</v>
      </c>
      <c r="S146" s="48">
        <v>6</v>
      </c>
      <c r="T146" s="45">
        <f>AVEDEV(I146:I151)</f>
        <v>0.91333333333333311</v>
      </c>
    </row>
    <row r="147" spans="1:20" x14ac:dyDescent="0.25">
      <c r="A147" s="10" t="s">
        <v>12</v>
      </c>
      <c r="B147" s="10" t="s">
        <v>8</v>
      </c>
      <c r="C147" s="11">
        <v>43368</v>
      </c>
      <c r="D147" s="10">
        <v>19</v>
      </c>
      <c r="E147" s="10" t="s">
        <v>4</v>
      </c>
      <c r="F147" s="10">
        <v>4.9000000000000004</v>
      </c>
      <c r="G147" s="10"/>
      <c r="H147" s="7">
        <v>6.3</v>
      </c>
      <c r="I147" s="7">
        <v>3.1</v>
      </c>
      <c r="K147" s="48">
        <v>20</v>
      </c>
      <c r="L147" s="48"/>
      <c r="M147" s="48"/>
      <c r="N147" s="48"/>
      <c r="O147" s="48"/>
      <c r="P147" s="48"/>
      <c r="Q147" s="48"/>
      <c r="R147" s="48"/>
      <c r="S147" s="48"/>
      <c r="T147" s="45"/>
    </row>
    <row r="148" spans="1:20" x14ac:dyDescent="0.25">
      <c r="A148" s="10" t="s">
        <v>12</v>
      </c>
      <c r="B148" s="10" t="s">
        <v>8</v>
      </c>
      <c r="C148" s="11">
        <v>43368</v>
      </c>
      <c r="D148" s="10">
        <v>19</v>
      </c>
      <c r="E148" s="10" t="s">
        <v>4</v>
      </c>
      <c r="F148" s="10">
        <v>6.2</v>
      </c>
      <c r="G148" s="10"/>
      <c r="H148" s="7">
        <v>10</v>
      </c>
      <c r="I148" s="7">
        <v>4</v>
      </c>
      <c r="K148" s="48">
        <v>21</v>
      </c>
      <c r="L148" s="48"/>
      <c r="M148" s="48"/>
      <c r="N148" s="48"/>
      <c r="O148" s="48"/>
      <c r="P148" s="48"/>
      <c r="Q148" s="48"/>
      <c r="R148" s="48"/>
      <c r="S148" s="48"/>
      <c r="T148" s="45"/>
    </row>
    <row r="149" spans="1:20" x14ac:dyDescent="0.25">
      <c r="A149" s="10" t="s">
        <v>12</v>
      </c>
      <c r="B149" s="10" t="s">
        <v>8</v>
      </c>
      <c r="C149" s="11">
        <v>43368</v>
      </c>
      <c r="D149" s="10">
        <v>19</v>
      </c>
      <c r="E149" s="10" t="s">
        <v>4</v>
      </c>
      <c r="F149" s="10">
        <v>7.5</v>
      </c>
      <c r="G149" s="10"/>
      <c r="H149" s="7">
        <v>7.2</v>
      </c>
      <c r="I149" s="7">
        <v>2.5</v>
      </c>
      <c r="K149" s="48">
        <v>22</v>
      </c>
      <c r="L149" s="48"/>
      <c r="M149" s="48"/>
      <c r="N149" s="48"/>
      <c r="O149" s="48"/>
      <c r="P149" s="48"/>
      <c r="Q149" s="48"/>
      <c r="R149" s="48"/>
      <c r="S149" s="48"/>
      <c r="T149" s="45"/>
    </row>
    <row r="150" spans="1:20" x14ac:dyDescent="0.25">
      <c r="A150" s="10" t="s">
        <v>12</v>
      </c>
      <c r="B150" s="10" t="s">
        <v>8</v>
      </c>
      <c r="C150" s="11">
        <v>43368</v>
      </c>
      <c r="D150" s="10">
        <v>19</v>
      </c>
      <c r="E150" s="10" t="s">
        <v>4</v>
      </c>
      <c r="F150" s="10">
        <v>7.3</v>
      </c>
      <c r="G150" s="10"/>
      <c r="H150" s="7">
        <v>6.8</v>
      </c>
      <c r="I150" s="7">
        <v>3.3</v>
      </c>
      <c r="K150" s="48">
        <v>23</v>
      </c>
      <c r="L150" s="48">
        <f>AVERAGE(H152:H154)</f>
        <v>11.566666666666665</v>
      </c>
      <c r="M150" s="48">
        <v>3</v>
      </c>
      <c r="N150" s="48">
        <f>AVEDEV(H152:H154)</f>
        <v>1.355555555555555</v>
      </c>
      <c r="O150" s="48">
        <f>AVERAGE(F152:F154)</f>
        <v>8.9666666666666668</v>
      </c>
      <c r="P150" s="48">
        <v>3</v>
      </c>
      <c r="Q150" s="48">
        <f>AVEDEV(F152:F154)</f>
        <v>3.2888888888888892</v>
      </c>
      <c r="R150" s="48">
        <f>AVERAGE(I152:I154)</f>
        <v>5.1999999999999993</v>
      </c>
      <c r="S150" s="48">
        <v>3</v>
      </c>
      <c r="T150" s="45">
        <f>AVEDEV(I152:I154)</f>
        <v>1.9999999999999993</v>
      </c>
    </row>
    <row r="151" spans="1:20" x14ac:dyDescent="0.25">
      <c r="A151" s="10" t="s">
        <v>12</v>
      </c>
      <c r="B151" s="10" t="s">
        <v>8</v>
      </c>
      <c r="C151" s="11">
        <v>43368</v>
      </c>
      <c r="D151" s="10">
        <v>19</v>
      </c>
      <c r="E151" s="10" t="s">
        <v>4</v>
      </c>
      <c r="F151" s="10">
        <v>7</v>
      </c>
      <c r="G151" s="10"/>
      <c r="H151" s="7">
        <v>7.4</v>
      </c>
      <c r="I151" s="7">
        <v>3.3</v>
      </c>
      <c r="K151" s="48">
        <v>24</v>
      </c>
      <c r="L151" s="48">
        <f>AVERAGE(H155:H158)</f>
        <v>7.9</v>
      </c>
      <c r="M151" s="48">
        <v>4</v>
      </c>
      <c r="N151" s="48">
        <f>AVEDEV(H155:H157)</f>
        <v>1.1333333333333331</v>
      </c>
      <c r="O151" s="48">
        <f>AVERAGE(F155:F158)</f>
        <v>7.4333333333333327</v>
      </c>
      <c r="P151" s="48">
        <v>3</v>
      </c>
      <c r="Q151" s="48">
        <f>AVEDEV(F155:F158)</f>
        <v>1.5555555555555556</v>
      </c>
      <c r="R151" s="48">
        <f>AVERAGE(I155:I158)</f>
        <v>5.2249999999999996</v>
      </c>
      <c r="S151" s="48">
        <v>4</v>
      </c>
      <c r="T151" s="45">
        <f>AVEDEV(I155:I158)</f>
        <v>2.375</v>
      </c>
    </row>
    <row r="152" spans="1:20" x14ac:dyDescent="0.25">
      <c r="A152" s="10" t="s">
        <v>12</v>
      </c>
      <c r="B152" s="10" t="s">
        <v>8</v>
      </c>
      <c r="C152" s="11">
        <v>43398</v>
      </c>
      <c r="D152" s="10">
        <v>23</v>
      </c>
      <c r="E152" s="10" t="s">
        <v>4</v>
      </c>
      <c r="F152" s="10">
        <v>13.9</v>
      </c>
      <c r="G152" s="10"/>
      <c r="H152" s="7">
        <v>11.2</v>
      </c>
      <c r="I152" s="7">
        <v>3.7</v>
      </c>
      <c r="K152" s="48">
        <v>25</v>
      </c>
      <c r="L152" s="48"/>
      <c r="M152" s="48"/>
      <c r="N152" s="48"/>
      <c r="O152" s="48"/>
      <c r="P152" s="48"/>
      <c r="Q152" s="48"/>
      <c r="R152" s="48"/>
      <c r="S152" s="48"/>
      <c r="T152" s="45"/>
    </row>
    <row r="153" spans="1:20" x14ac:dyDescent="0.25">
      <c r="A153" s="10" t="s">
        <v>12</v>
      </c>
      <c r="B153" s="10" t="s">
        <v>8</v>
      </c>
      <c r="C153" s="11">
        <v>43398</v>
      </c>
      <c r="D153" s="10">
        <v>23</v>
      </c>
      <c r="E153" s="10" t="s">
        <v>4</v>
      </c>
      <c r="F153" s="10">
        <v>6.2</v>
      </c>
      <c r="G153" s="10"/>
      <c r="H153" s="7">
        <v>13.6</v>
      </c>
      <c r="I153" s="7">
        <v>8.1999999999999993</v>
      </c>
      <c r="K153" s="48">
        <v>26</v>
      </c>
      <c r="L153" s="48"/>
      <c r="M153" s="48"/>
      <c r="N153" s="48"/>
      <c r="O153" s="48"/>
      <c r="P153" s="48"/>
      <c r="Q153" s="48"/>
      <c r="R153" s="48"/>
      <c r="S153" s="48"/>
      <c r="T153" s="45"/>
    </row>
    <row r="154" spans="1:20" x14ac:dyDescent="0.25">
      <c r="A154" s="10" t="s">
        <v>12</v>
      </c>
      <c r="B154" s="10" t="s">
        <v>8</v>
      </c>
      <c r="C154" s="11">
        <v>43398</v>
      </c>
      <c r="D154" s="10">
        <v>23</v>
      </c>
      <c r="E154" s="10" t="s">
        <v>4</v>
      </c>
      <c r="F154" s="10">
        <v>6.8</v>
      </c>
      <c r="G154" s="10"/>
      <c r="H154" s="7">
        <v>9.9</v>
      </c>
      <c r="I154" s="7">
        <v>3.7</v>
      </c>
      <c r="K154" s="48">
        <v>27</v>
      </c>
      <c r="L154" s="48">
        <f>AVERAGE(H159:H164)</f>
        <v>8.9666666666666668</v>
      </c>
      <c r="M154" s="48">
        <v>6</v>
      </c>
      <c r="N154" s="48">
        <f>AVEDEV(H159:H164)</f>
        <v>1.6777777777777778</v>
      </c>
      <c r="O154" s="48">
        <f>AVERAGE(F159:F164)</f>
        <v>7.2833333333333341</v>
      </c>
      <c r="P154" s="48">
        <v>6</v>
      </c>
      <c r="Q154" s="48">
        <f>AVEDEV(F159:F164)</f>
        <v>1.3833333333333335</v>
      </c>
      <c r="R154" s="48">
        <f>AVERAGE(I159:I164)</f>
        <v>4.4833333333333334</v>
      </c>
      <c r="S154" s="48">
        <v>6</v>
      </c>
      <c r="T154" s="45">
        <f>AVEDEV(I159:I164)</f>
        <v>1.6833333333333333</v>
      </c>
    </row>
    <row r="155" spans="1:20" x14ac:dyDescent="0.25">
      <c r="A155" s="10" t="s">
        <v>12</v>
      </c>
      <c r="B155" s="10" t="s">
        <v>8</v>
      </c>
      <c r="C155" s="11">
        <v>43403</v>
      </c>
      <c r="D155" s="10">
        <v>24</v>
      </c>
      <c r="E155" s="10" t="s">
        <v>4</v>
      </c>
      <c r="F155" s="10">
        <v>5.0999999999999996</v>
      </c>
      <c r="G155" s="10"/>
      <c r="H155" s="7">
        <v>5.9</v>
      </c>
      <c r="I155" s="7">
        <v>2.6</v>
      </c>
      <c r="K155" s="48">
        <v>28</v>
      </c>
      <c r="L155" s="45">
        <f>AVERAGE(H165:H167)</f>
        <v>11.533333333333333</v>
      </c>
      <c r="M155" s="45">
        <v>3</v>
      </c>
      <c r="N155" s="45">
        <f>AVEDEV(H165:H167)</f>
        <v>0.97777777777777786</v>
      </c>
      <c r="O155" s="45">
        <f>AVERAGE(F165:F167)</f>
        <v>12.699999999999998</v>
      </c>
      <c r="P155" s="45">
        <v>3</v>
      </c>
      <c r="Q155" s="45">
        <f>AVEDEV(F165:F167)</f>
        <v>1.1999999999999993</v>
      </c>
      <c r="R155" s="45">
        <f>AVERAGE(I165:I167)</f>
        <v>5.2666666666666666</v>
      </c>
      <c r="S155" s="45">
        <v>3</v>
      </c>
      <c r="T155" s="45">
        <f>AVEDEV(I165:I167)</f>
        <v>0.68888888888888877</v>
      </c>
    </row>
    <row r="156" spans="1:20" x14ac:dyDescent="0.25">
      <c r="A156" s="10" t="s">
        <v>12</v>
      </c>
      <c r="B156" s="10" t="s">
        <v>8</v>
      </c>
      <c r="C156" s="11">
        <v>43403</v>
      </c>
      <c r="D156" s="10">
        <v>24</v>
      </c>
      <c r="E156" s="10" t="s">
        <v>4</v>
      </c>
      <c r="F156" s="10"/>
      <c r="G156" s="10"/>
      <c r="H156" s="7">
        <v>8.3000000000000007</v>
      </c>
      <c r="I156" s="7">
        <v>3.1</v>
      </c>
      <c r="K156" s="47">
        <v>29</v>
      </c>
      <c r="L156" s="47">
        <f>AVERAGE(H168:H172)</f>
        <v>18.8</v>
      </c>
      <c r="M156" s="47">
        <v>5</v>
      </c>
      <c r="N156" s="47">
        <f>AVEDEV(H168:H172)</f>
        <v>4.7999999999999989</v>
      </c>
      <c r="O156" s="47">
        <f>AVERAGE(F168:F172)</f>
        <v>52.840000000000011</v>
      </c>
      <c r="P156" s="47">
        <v>5</v>
      </c>
      <c r="Q156" s="47">
        <f>AVEDEV(F168:F172)</f>
        <v>12.807999999999998</v>
      </c>
      <c r="R156" s="47">
        <f>AVERAGE(I168:I172)</f>
        <v>11.12</v>
      </c>
      <c r="S156" s="47">
        <v>5</v>
      </c>
      <c r="T156" s="47">
        <f>AVEDEV(I168:I172)</f>
        <v>2.1839999999999997</v>
      </c>
    </row>
    <row r="157" spans="1:20" x14ac:dyDescent="0.25">
      <c r="A157" s="10" t="s">
        <v>12</v>
      </c>
      <c r="B157" s="10" t="s">
        <v>8</v>
      </c>
      <c r="C157" s="11">
        <v>43403</v>
      </c>
      <c r="D157" s="10">
        <v>24</v>
      </c>
      <c r="E157" s="10" t="s">
        <v>4</v>
      </c>
      <c r="F157" s="10">
        <v>8.6</v>
      </c>
      <c r="G157" s="10"/>
      <c r="H157" s="7">
        <v>8.6</v>
      </c>
      <c r="I157" s="7">
        <v>6.2</v>
      </c>
      <c r="K157" s="47">
        <v>30</v>
      </c>
      <c r="L157" s="47"/>
      <c r="M157" s="47"/>
      <c r="N157" s="47"/>
      <c r="O157" s="47"/>
      <c r="P157" s="47"/>
      <c r="Q157" s="47"/>
      <c r="R157" s="47"/>
      <c r="S157" s="47"/>
      <c r="T157" s="47"/>
    </row>
    <row r="158" spans="1:20" x14ac:dyDescent="0.25">
      <c r="A158" s="10" t="s">
        <v>12</v>
      </c>
      <c r="B158" s="10" t="s">
        <v>8</v>
      </c>
      <c r="C158" s="11">
        <v>43403</v>
      </c>
      <c r="D158" s="10">
        <v>24</v>
      </c>
      <c r="E158" s="10" t="s">
        <v>4</v>
      </c>
      <c r="F158" s="10">
        <v>8.6</v>
      </c>
      <c r="G158" s="10"/>
      <c r="H158" s="7">
        <v>8.8000000000000007</v>
      </c>
      <c r="I158" s="7">
        <v>9</v>
      </c>
      <c r="K158" s="47">
        <v>31</v>
      </c>
      <c r="L158" s="47">
        <f>AVERAGE(H173)</f>
        <v>18</v>
      </c>
      <c r="M158" s="47">
        <v>1</v>
      </c>
      <c r="N158" s="47"/>
      <c r="O158" s="47">
        <f>AVERAGE(F173)</f>
        <v>73.900000000000006</v>
      </c>
      <c r="P158" s="47">
        <v>1</v>
      </c>
      <c r="Q158" s="47"/>
      <c r="R158" s="47">
        <f>AVERAGE(I173)</f>
        <v>17.2</v>
      </c>
      <c r="S158" s="47">
        <v>1</v>
      </c>
      <c r="T158" s="47"/>
    </row>
    <row r="159" spans="1:20" x14ac:dyDescent="0.25">
      <c r="A159" s="10" t="s">
        <v>12</v>
      </c>
      <c r="B159" s="10" t="s">
        <v>8</v>
      </c>
      <c r="C159" s="11">
        <v>43427</v>
      </c>
      <c r="D159" s="10">
        <v>27</v>
      </c>
      <c r="E159" s="10" t="s">
        <v>4</v>
      </c>
      <c r="F159" s="10">
        <v>5.4</v>
      </c>
      <c r="G159" s="10"/>
      <c r="H159" s="7">
        <v>8.6999999999999993</v>
      </c>
      <c r="I159" s="7">
        <v>5.4</v>
      </c>
      <c r="K159" s="47">
        <v>32</v>
      </c>
      <c r="L159" s="47"/>
      <c r="M159" s="47"/>
      <c r="N159" s="47"/>
      <c r="O159" s="47"/>
      <c r="P159" s="47"/>
      <c r="Q159" s="47"/>
      <c r="R159" s="47"/>
      <c r="S159" s="47"/>
      <c r="T159" s="45"/>
    </row>
    <row r="160" spans="1:20" x14ac:dyDescent="0.25">
      <c r="A160" s="10" t="s">
        <v>12</v>
      </c>
      <c r="B160" s="10" t="s">
        <v>8</v>
      </c>
      <c r="C160" s="11">
        <v>43427</v>
      </c>
      <c r="D160" s="10">
        <v>27</v>
      </c>
      <c r="E160" s="10" t="s">
        <v>4</v>
      </c>
      <c r="F160" s="10">
        <v>6.5</v>
      </c>
      <c r="G160" s="10"/>
      <c r="H160" s="7">
        <v>8.9</v>
      </c>
      <c r="I160" s="7">
        <v>3.3</v>
      </c>
      <c r="K160" s="47">
        <v>33</v>
      </c>
      <c r="L160" s="47"/>
      <c r="M160" s="47"/>
      <c r="N160" s="47"/>
      <c r="O160" s="47"/>
      <c r="P160" s="47"/>
      <c r="Q160" s="47"/>
      <c r="R160" s="47"/>
      <c r="S160" s="47"/>
      <c r="T160" s="45"/>
    </row>
    <row r="161" spans="1:20" x14ac:dyDescent="0.25">
      <c r="A161" s="10" t="s">
        <v>12</v>
      </c>
      <c r="B161" s="10" t="s">
        <v>8</v>
      </c>
      <c r="C161" s="11">
        <v>43427</v>
      </c>
      <c r="D161" s="10">
        <v>27</v>
      </c>
      <c r="E161" s="10" t="s">
        <v>4</v>
      </c>
      <c r="F161" s="10">
        <v>5.8</v>
      </c>
      <c r="G161" s="10"/>
      <c r="H161" s="7">
        <v>6.4</v>
      </c>
      <c r="I161" s="7">
        <v>1.9</v>
      </c>
      <c r="K161" s="47">
        <v>34</v>
      </c>
      <c r="L161" s="47"/>
      <c r="M161" s="47"/>
      <c r="N161" s="47"/>
      <c r="O161" s="47"/>
      <c r="P161" s="47"/>
      <c r="Q161" s="47"/>
      <c r="R161" s="47"/>
      <c r="S161" s="47"/>
      <c r="T161" s="45"/>
    </row>
    <row r="162" spans="1:20" x14ac:dyDescent="0.25">
      <c r="A162" s="10" t="s">
        <v>12</v>
      </c>
      <c r="B162" s="10" t="s">
        <v>8</v>
      </c>
      <c r="C162" s="11">
        <v>43427</v>
      </c>
      <c r="D162" s="10">
        <v>27</v>
      </c>
      <c r="E162" s="10" t="s">
        <v>4</v>
      </c>
      <c r="F162" s="10">
        <v>7.4</v>
      </c>
      <c r="G162" s="10"/>
      <c r="H162" s="7">
        <v>8</v>
      </c>
      <c r="I162" s="7">
        <v>4.8</v>
      </c>
      <c r="K162" s="47">
        <v>35</v>
      </c>
      <c r="L162" s="47"/>
      <c r="M162" s="47"/>
      <c r="N162" s="47"/>
      <c r="O162" s="47"/>
      <c r="P162" s="47"/>
      <c r="Q162" s="47"/>
      <c r="R162" s="47"/>
      <c r="S162" s="47"/>
      <c r="T162" s="45"/>
    </row>
    <row r="163" spans="1:20" x14ac:dyDescent="0.25">
      <c r="A163" s="10" t="s">
        <v>12</v>
      </c>
      <c r="B163" s="10" t="s">
        <v>8</v>
      </c>
      <c r="C163" s="11">
        <v>43427</v>
      </c>
      <c r="D163" s="10">
        <v>27</v>
      </c>
      <c r="E163" s="10" t="s">
        <v>4</v>
      </c>
      <c r="F163" s="10">
        <v>9.8000000000000007</v>
      </c>
      <c r="G163" s="10"/>
      <c r="H163" s="7">
        <v>14</v>
      </c>
      <c r="I163" s="7">
        <v>8.3000000000000007</v>
      </c>
      <c r="K163" s="47">
        <v>36</v>
      </c>
      <c r="L163" s="47"/>
      <c r="M163" s="47"/>
      <c r="N163" s="47"/>
      <c r="O163" s="47"/>
      <c r="P163" s="47"/>
      <c r="Q163" s="47"/>
      <c r="R163" s="47"/>
      <c r="S163" s="47"/>
      <c r="T163" s="45"/>
    </row>
    <row r="164" spans="1:20" x14ac:dyDescent="0.25">
      <c r="A164" s="10" t="s">
        <v>12</v>
      </c>
      <c r="B164" s="10" t="s">
        <v>8</v>
      </c>
      <c r="C164" s="11">
        <v>43427</v>
      </c>
      <c r="D164" s="10">
        <v>27</v>
      </c>
      <c r="E164" s="10" t="s">
        <v>4</v>
      </c>
      <c r="F164" s="10">
        <v>8.8000000000000007</v>
      </c>
      <c r="G164" s="10"/>
      <c r="H164" s="7">
        <v>7.8</v>
      </c>
      <c r="I164" s="7">
        <v>3.2</v>
      </c>
    </row>
    <row r="165" spans="1:20" x14ac:dyDescent="0.25">
      <c r="A165" s="10" t="s">
        <v>12</v>
      </c>
      <c r="B165" s="10" t="s">
        <v>8</v>
      </c>
      <c r="C165" s="11">
        <v>43432</v>
      </c>
      <c r="D165" s="10">
        <v>28</v>
      </c>
      <c r="E165" s="10" t="s">
        <v>4</v>
      </c>
      <c r="F165" s="10">
        <v>14.5</v>
      </c>
      <c r="G165" s="10"/>
      <c r="H165" s="7">
        <v>11</v>
      </c>
      <c r="I165" s="7">
        <v>4.8</v>
      </c>
    </row>
    <row r="166" spans="1:20" x14ac:dyDescent="0.25">
      <c r="A166" s="10" t="s">
        <v>12</v>
      </c>
      <c r="B166" s="10" t="s">
        <v>8</v>
      </c>
      <c r="C166" s="11">
        <v>43432</v>
      </c>
      <c r="D166" s="10">
        <v>28</v>
      </c>
      <c r="E166" s="10" t="s">
        <v>4</v>
      </c>
      <c r="F166" s="10">
        <v>11.4</v>
      </c>
      <c r="G166" s="10"/>
      <c r="H166" s="7">
        <v>13</v>
      </c>
      <c r="I166" s="7">
        <v>6.3</v>
      </c>
    </row>
    <row r="167" spans="1:20" x14ac:dyDescent="0.25">
      <c r="A167" s="10" t="s">
        <v>12</v>
      </c>
      <c r="B167" s="10" t="s">
        <v>8</v>
      </c>
      <c r="C167" s="11">
        <v>43432</v>
      </c>
      <c r="D167" s="10">
        <v>28</v>
      </c>
      <c r="E167" s="10" t="s">
        <v>4</v>
      </c>
      <c r="F167" s="10">
        <v>12.2</v>
      </c>
      <c r="G167" s="10"/>
      <c r="H167" s="7">
        <v>10.6</v>
      </c>
      <c r="I167" s="7">
        <v>4.7</v>
      </c>
    </row>
    <row r="168" spans="1:20" x14ac:dyDescent="0.25">
      <c r="A168" s="13" t="s">
        <v>12</v>
      </c>
      <c r="B168" s="13" t="s">
        <v>8</v>
      </c>
      <c r="C168" s="14">
        <v>43439</v>
      </c>
      <c r="D168" s="13">
        <v>29</v>
      </c>
      <c r="E168" s="13" t="s">
        <v>5</v>
      </c>
      <c r="F168" s="13">
        <v>28.6</v>
      </c>
      <c r="G168" s="15">
        <v>0.05</v>
      </c>
      <c r="H168" s="5">
        <v>10.7</v>
      </c>
      <c r="I168" s="5">
        <v>6.2</v>
      </c>
    </row>
    <row r="169" spans="1:20" x14ac:dyDescent="0.25">
      <c r="A169" s="13" t="s">
        <v>12</v>
      </c>
      <c r="B169" s="13" t="s">
        <v>8</v>
      </c>
      <c r="C169" s="14">
        <v>43439</v>
      </c>
      <c r="D169" s="13">
        <v>29</v>
      </c>
      <c r="E169" s="13" t="s">
        <v>5</v>
      </c>
      <c r="F169" s="13">
        <v>47.2</v>
      </c>
      <c r="G169" s="15"/>
      <c r="H169" s="5">
        <v>14.9</v>
      </c>
      <c r="I169" s="5">
        <v>11</v>
      </c>
    </row>
    <row r="170" spans="1:20" x14ac:dyDescent="0.25">
      <c r="A170" s="13" t="s">
        <v>12</v>
      </c>
      <c r="B170" s="13" t="s">
        <v>8</v>
      </c>
      <c r="C170" s="14">
        <v>43439</v>
      </c>
      <c r="D170" s="13">
        <v>29</v>
      </c>
      <c r="E170" s="13" t="s">
        <v>5</v>
      </c>
      <c r="F170" s="13">
        <v>57.6</v>
      </c>
      <c r="G170" s="15"/>
      <c r="H170" s="5">
        <v>21.4</v>
      </c>
      <c r="I170" s="5">
        <v>11.2</v>
      </c>
    </row>
    <row r="171" spans="1:20" x14ac:dyDescent="0.25">
      <c r="A171" s="13" t="s">
        <v>12</v>
      </c>
      <c r="B171" s="13" t="s">
        <v>8</v>
      </c>
      <c r="C171" s="14">
        <v>43439</v>
      </c>
      <c r="D171" s="13">
        <v>29</v>
      </c>
      <c r="E171" s="13" t="s">
        <v>5</v>
      </c>
      <c r="F171" s="13">
        <v>50.7</v>
      </c>
      <c r="G171" s="15"/>
      <c r="H171" s="5">
        <v>21.6</v>
      </c>
      <c r="I171" s="5">
        <v>10.7</v>
      </c>
    </row>
    <row r="172" spans="1:20" x14ac:dyDescent="0.25">
      <c r="A172" s="13" t="s">
        <v>12</v>
      </c>
      <c r="B172" s="13" t="s">
        <v>8</v>
      </c>
      <c r="C172" s="14">
        <v>43439</v>
      </c>
      <c r="D172" s="13">
        <v>29</v>
      </c>
      <c r="E172" s="13" t="s">
        <v>5</v>
      </c>
      <c r="F172" s="13">
        <v>80.099999999999994</v>
      </c>
      <c r="G172" s="15"/>
      <c r="H172" s="5">
        <v>25.4</v>
      </c>
      <c r="I172" s="5">
        <v>16.5</v>
      </c>
    </row>
    <row r="173" spans="1:20" x14ac:dyDescent="0.25">
      <c r="A173" s="13" t="s">
        <v>12</v>
      </c>
      <c r="B173" s="13" t="s">
        <v>8</v>
      </c>
      <c r="C173" s="14">
        <v>43452</v>
      </c>
      <c r="D173" s="13">
        <v>31</v>
      </c>
      <c r="E173" s="13" t="s">
        <v>5</v>
      </c>
      <c r="F173" s="13">
        <v>73.900000000000006</v>
      </c>
      <c r="G173" s="15">
        <v>0.16</v>
      </c>
      <c r="H173" s="5">
        <v>18</v>
      </c>
      <c r="I173" s="5">
        <v>17.2</v>
      </c>
      <c r="K173" s="45" t="s">
        <v>13</v>
      </c>
      <c r="L173" s="45" t="s">
        <v>37</v>
      </c>
      <c r="M173" s="45" t="s">
        <v>36</v>
      </c>
      <c r="N173" s="45" t="s">
        <v>64</v>
      </c>
      <c r="O173" s="45" t="s">
        <v>38</v>
      </c>
      <c r="P173" s="45" t="s">
        <v>36</v>
      </c>
      <c r="Q173" s="45" t="s">
        <v>64</v>
      </c>
      <c r="R173" s="45" t="s">
        <v>6</v>
      </c>
      <c r="S173" s="45" t="s">
        <v>36</v>
      </c>
      <c r="T173" s="45" t="s">
        <v>64</v>
      </c>
    </row>
    <row r="174" spans="1:20" x14ac:dyDescent="0.25">
      <c r="A174" s="10" t="s">
        <v>13</v>
      </c>
      <c r="B174" s="10" t="s">
        <v>8</v>
      </c>
      <c r="C174" s="11">
        <v>43368</v>
      </c>
      <c r="D174" s="10">
        <v>18</v>
      </c>
      <c r="E174" s="10"/>
      <c r="F174" s="10">
        <v>7.6</v>
      </c>
      <c r="G174" s="10"/>
      <c r="H174" s="7">
        <v>8.9</v>
      </c>
      <c r="I174" s="7">
        <v>3</v>
      </c>
      <c r="K174" s="45">
        <v>18</v>
      </c>
      <c r="L174" s="45">
        <f>AVERAGE(H174:H176)</f>
        <v>8.6</v>
      </c>
      <c r="M174" s="45">
        <v>3</v>
      </c>
      <c r="N174" s="45">
        <f>AVEDEV(H174:H176)</f>
        <v>0.19999999999999987</v>
      </c>
      <c r="O174" s="45">
        <f>AVERAGE(F174:F176)</f>
        <v>7.8</v>
      </c>
      <c r="P174" s="45">
        <v>3</v>
      </c>
      <c r="Q174" s="45">
        <f>AVEDEV(F174:F176)</f>
        <v>0.13333333333333344</v>
      </c>
      <c r="R174" s="45">
        <f>AVERAGE(I174:I176)</f>
        <v>3.6666666666666665</v>
      </c>
      <c r="S174" s="45">
        <v>3</v>
      </c>
      <c r="T174" s="45">
        <f>AVEDEV(I174:I176)</f>
        <v>0.55555555555555547</v>
      </c>
    </row>
    <row r="175" spans="1:20" x14ac:dyDescent="0.25">
      <c r="A175" s="10" t="s">
        <v>13</v>
      </c>
      <c r="B175" s="10" t="s">
        <v>8</v>
      </c>
      <c r="C175" s="11">
        <v>43368</v>
      </c>
      <c r="D175" s="10">
        <v>18</v>
      </c>
      <c r="E175" s="10"/>
      <c r="F175" s="10">
        <v>7.8</v>
      </c>
      <c r="G175" s="10"/>
      <c r="H175" s="7">
        <v>8.6</v>
      </c>
      <c r="I175" s="7">
        <v>4.5</v>
      </c>
      <c r="K175" s="45">
        <v>19</v>
      </c>
      <c r="L175" s="45"/>
      <c r="M175" s="45"/>
      <c r="N175" s="45"/>
      <c r="O175" s="45"/>
      <c r="P175" s="45"/>
      <c r="Q175" s="45"/>
      <c r="R175" s="45"/>
      <c r="S175" s="45"/>
      <c r="T175" s="45"/>
    </row>
    <row r="176" spans="1:20" x14ac:dyDescent="0.25">
      <c r="A176" s="10" t="s">
        <v>13</v>
      </c>
      <c r="B176" s="10" t="s">
        <v>8</v>
      </c>
      <c r="C176" s="11">
        <v>43368</v>
      </c>
      <c r="D176" s="10">
        <v>18</v>
      </c>
      <c r="E176" s="10"/>
      <c r="F176" s="10">
        <v>8</v>
      </c>
      <c r="G176" s="10"/>
      <c r="H176" s="7">
        <v>8.3000000000000007</v>
      </c>
      <c r="I176" s="7">
        <v>3.5</v>
      </c>
      <c r="K176" s="45">
        <v>20</v>
      </c>
      <c r="L176" s="45">
        <f>AVERAGE(H177:H181)</f>
        <v>8.2200000000000006</v>
      </c>
      <c r="M176" s="45">
        <v>5</v>
      </c>
      <c r="N176" s="45">
        <f>AVEDEV(H177:H181)</f>
        <v>1.2240000000000002</v>
      </c>
      <c r="O176" s="45">
        <f>AVERAGE(F178:F181)</f>
        <v>6.5666666666666673</v>
      </c>
      <c r="P176" s="45">
        <v>3</v>
      </c>
      <c r="Q176" s="45">
        <f>AVEDEV(F177:F181)</f>
        <v>0.57499999999999951</v>
      </c>
      <c r="R176" s="45">
        <f>AVERAGE(I177:I181)</f>
        <v>3.22</v>
      </c>
      <c r="S176" s="45">
        <v>4</v>
      </c>
      <c r="T176" s="45">
        <f>AVEDEV(I177:I181)</f>
        <v>1.2720000000000002</v>
      </c>
    </row>
    <row r="177" spans="1:20" x14ac:dyDescent="0.25">
      <c r="A177" s="10" t="s">
        <v>13</v>
      </c>
      <c r="B177" s="10" t="s">
        <v>8</v>
      </c>
      <c r="C177" s="11">
        <v>43384</v>
      </c>
      <c r="D177" s="10">
        <v>20</v>
      </c>
      <c r="E177" s="10"/>
      <c r="F177" s="10">
        <v>6.1</v>
      </c>
      <c r="G177" s="10"/>
      <c r="H177" s="7">
        <v>7.3</v>
      </c>
      <c r="I177" s="7">
        <v>1.7</v>
      </c>
      <c r="K177" s="45">
        <v>21</v>
      </c>
      <c r="L177" s="45"/>
      <c r="M177" s="45"/>
      <c r="N177" s="45"/>
      <c r="O177" s="45"/>
      <c r="P177" s="45"/>
      <c r="Q177" s="45"/>
      <c r="R177" s="45"/>
      <c r="S177" s="45"/>
      <c r="T177" s="45"/>
    </row>
    <row r="178" spans="1:20" x14ac:dyDescent="0.25">
      <c r="A178" s="10" t="s">
        <v>13</v>
      </c>
      <c r="B178" s="10" t="s">
        <v>8</v>
      </c>
      <c r="C178" s="11">
        <v>43384</v>
      </c>
      <c r="D178" s="10">
        <v>20</v>
      </c>
      <c r="E178" s="10"/>
      <c r="F178" s="10">
        <v>7.6</v>
      </c>
      <c r="G178" s="10"/>
      <c r="H178" s="7">
        <v>9.3000000000000007</v>
      </c>
      <c r="I178" s="7">
        <v>2.8</v>
      </c>
      <c r="K178" s="45">
        <v>22</v>
      </c>
      <c r="L178" s="45">
        <f>AVERAGE(H182:H183)</f>
        <v>8.15</v>
      </c>
      <c r="M178" s="45">
        <v>2</v>
      </c>
      <c r="N178" s="45"/>
      <c r="O178" s="45">
        <f>AVERAGE(F182:F183)</f>
        <v>9.0500000000000007</v>
      </c>
      <c r="P178" s="45">
        <v>2</v>
      </c>
      <c r="Q178" s="45"/>
      <c r="R178" s="45">
        <f>AVERAGE(I182:I183)</f>
        <v>2.5499999999999998</v>
      </c>
      <c r="S178" s="45">
        <v>2</v>
      </c>
      <c r="T178" s="45"/>
    </row>
    <row r="179" spans="1:20" x14ac:dyDescent="0.25">
      <c r="A179" s="10" t="s">
        <v>13</v>
      </c>
      <c r="B179" s="10" t="s">
        <v>8</v>
      </c>
      <c r="C179" s="11">
        <v>43384</v>
      </c>
      <c r="D179" s="10">
        <v>20</v>
      </c>
      <c r="E179" s="10"/>
      <c r="F179" s="10">
        <v>6.2</v>
      </c>
      <c r="G179" s="10"/>
      <c r="H179" s="7">
        <v>7.2</v>
      </c>
      <c r="I179" s="7">
        <v>2.7</v>
      </c>
      <c r="K179" s="45">
        <v>23</v>
      </c>
      <c r="L179" s="45">
        <f>AVERAGE(H184:H186)</f>
        <v>10.4</v>
      </c>
      <c r="M179" s="45">
        <v>3</v>
      </c>
      <c r="N179" s="45">
        <f>AVEDEV(H184:H186)</f>
        <v>0.73333333333333306</v>
      </c>
      <c r="O179" s="45">
        <f>AVERAGE(F184:F186)</f>
        <v>8.0333333333333332</v>
      </c>
      <c r="P179" s="45">
        <v>3</v>
      </c>
      <c r="Q179" s="45">
        <f>AVEDEV(F184:F186)</f>
        <v>8.8888888888888573E-2</v>
      </c>
      <c r="R179" s="45">
        <f>AVERAGE(I184:I186)</f>
        <v>3.9333333333333336</v>
      </c>
      <c r="S179" s="45">
        <v>3</v>
      </c>
      <c r="T179" s="45">
        <f>AVEDEV(I184:I186)</f>
        <v>0.84444444444444466</v>
      </c>
    </row>
    <row r="180" spans="1:20" x14ac:dyDescent="0.25">
      <c r="A180" s="10" t="s">
        <v>13</v>
      </c>
      <c r="B180" s="10" t="s">
        <v>8</v>
      </c>
      <c r="C180" s="11">
        <v>43384</v>
      </c>
      <c r="D180" s="10">
        <v>20</v>
      </c>
      <c r="E180" s="10"/>
      <c r="F180" s="10">
        <v>5.9</v>
      </c>
      <c r="G180" s="10"/>
      <c r="H180" s="7">
        <v>10.199999999999999</v>
      </c>
      <c r="I180" s="7">
        <v>6.4</v>
      </c>
      <c r="K180" s="45">
        <v>24</v>
      </c>
      <c r="L180" s="45"/>
      <c r="M180" s="45"/>
      <c r="N180" s="45"/>
      <c r="O180" s="45"/>
      <c r="P180" s="45"/>
      <c r="Q180" s="45"/>
      <c r="R180" s="45"/>
      <c r="S180" s="45"/>
      <c r="T180" s="45"/>
    </row>
    <row r="181" spans="1:20" x14ac:dyDescent="0.25">
      <c r="A181" s="10" t="s">
        <v>13</v>
      </c>
      <c r="B181" s="10" t="s">
        <v>8</v>
      </c>
      <c r="C181" s="11">
        <v>43384</v>
      </c>
      <c r="D181" s="10">
        <v>20</v>
      </c>
      <c r="E181" s="10"/>
      <c r="F181" s="10"/>
      <c r="G181" s="10"/>
      <c r="H181" s="7">
        <v>7.1</v>
      </c>
      <c r="I181" s="7">
        <v>2.5</v>
      </c>
      <c r="K181" s="45">
        <v>25</v>
      </c>
      <c r="L181" s="45"/>
      <c r="M181" s="45"/>
      <c r="N181" s="45"/>
      <c r="O181" s="45"/>
      <c r="P181" s="45"/>
      <c r="Q181" s="45"/>
      <c r="R181" s="45"/>
      <c r="S181" s="45"/>
      <c r="T181" s="45"/>
    </row>
    <row r="182" spans="1:20" x14ac:dyDescent="0.25">
      <c r="A182" s="10" t="s">
        <v>13</v>
      </c>
      <c r="B182" s="10" t="s">
        <v>8</v>
      </c>
      <c r="C182" s="11">
        <v>43398</v>
      </c>
      <c r="D182" s="10">
        <v>22</v>
      </c>
      <c r="E182" s="10"/>
      <c r="F182" s="10">
        <v>8.8000000000000007</v>
      </c>
      <c r="G182" s="10"/>
      <c r="H182" s="7">
        <v>7.4</v>
      </c>
      <c r="I182" s="7">
        <v>1.9</v>
      </c>
      <c r="K182" s="45">
        <v>26</v>
      </c>
      <c r="L182" s="45">
        <f>AVERAGE(H187:H189)</f>
        <v>9.3000000000000007</v>
      </c>
      <c r="M182" s="45">
        <v>3</v>
      </c>
      <c r="N182" s="45">
        <f>AVEDEV(H187:H189)</f>
        <v>0.59999999999999964</v>
      </c>
      <c r="O182" s="45">
        <f>AVERAGE(F187:F189)</f>
        <v>9.4666666666666668</v>
      </c>
      <c r="P182" s="45">
        <v>3</v>
      </c>
      <c r="Q182" s="45">
        <f>AVEDEV(F187:F189)</f>
        <v>0.55555555555555591</v>
      </c>
      <c r="R182" s="45">
        <f>AVERAGE(I187:I189)</f>
        <v>5.5666666666666664</v>
      </c>
      <c r="S182" s="45">
        <v>3</v>
      </c>
      <c r="T182" s="45">
        <f>AVEDEV(I187:I189)</f>
        <v>2.3555555555555556</v>
      </c>
    </row>
    <row r="183" spans="1:20" x14ac:dyDescent="0.25">
      <c r="A183" s="10" t="s">
        <v>13</v>
      </c>
      <c r="B183" s="10" t="s">
        <v>8</v>
      </c>
      <c r="C183" s="11">
        <v>43398</v>
      </c>
      <c r="D183" s="10">
        <v>22</v>
      </c>
      <c r="E183" s="10"/>
      <c r="F183" s="10">
        <v>9.3000000000000007</v>
      </c>
      <c r="G183" s="10"/>
      <c r="H183" s="7">
        <v>8.9</v>
      </c>
      <c r="I183" s="7">
        <v>3.2</v>
      </c>
      <c r="K183" s="45">
        <v>27</v>
      </c>
      <c r="L183" s="45">
        <f>AVERAGE(H190:H192)</f>
        <v>10.733333333333334</v>
      </c>
      <c r="M183" s="45">
        <v>3</v>
      </c>
      <c r="N183" s="45">
        <f>AVEDEV(H190:H192)</f>
        <v>0.68888888888888877</v>
      </c>
      <c r="O183" s="45">
        <f>AVERAGE(F190:F192)</f>
        <v>8.5666666666666682</v>
      </c>
      <c r="P183" s="45">
        <v>3</v>
      </c>
      <c r="Q183" s="45">
        <f>AVEDEV(F190:F192)</f>
        <v>0.55555555555555591</v>
      </c>
      <c r="R183" s="45">
        <f>AVERAGE(I190:I192)</f>
        <v>6.4333333333333336</v>
      </c>
      <c r="S183" s="45">
        <v>3</v>
      </c>
      <c r="T183" s="45">
        <f>AVEDEV(I190:I192)</f>
        <v>1.1777777777777778</v>
      </c>
    </row>
    <row r="184" spans="1:20" x14ac:dyDescent="0.25">
      <c r="A184" s="10" t="s">
        <v>13</v>
      </c>
      <c r="B184" s="10" t="s">
        <v>8</v>
      </c>
      <c r="C184" s="11">
        <v>43403</v>
      </c>
      <c r="D184" s="10">
        <v>23</v>
      </c>
      <c r="E184" s="10"/>
      <c r="F184" s="10">
        <v>8.1</v>
      </c>
      <c r="G184" s="10"/>
      <c r="H184" s="7">
        <v>9.3000000000000007</v>
      </c>
      <c r="I184" s="7">
        <v>3.3</v>
      </c>
      <c r="K184" s="45">
        <v>28</v>
      </c>
      <c r="L184" s="45">
        <f>AVERAGE(H193:H196)</f>
        <v>12.475</v>
      </c>
      <c r="M184" s="45">
        <v>4</v>
      </c>
      <c r="N184" s="45">
        <f>AVEDEV(H193:H196)</f>
        <v>2.8249999999999997</v>
      </c>
      <c r="O184" s="45">
        <f>AVERAGE(F193:F196)</f>
        <v>10.024999999999999</v>
      </c>
      <c r="P184" s="45">
        <v>4</v>
      </c>
      <c r="Q184" s="45">
        <f>AVEDEV(F193:F196)</f>
        <v>0.875</v>
      </c>
      <c r="R184" s="45">
        <f>AVERAGE(I193:I196)</f>
        <v>7.0749999999999993</v>
      </c>
      <c r="S184" s="45">
        <v>4</v>
      </c>
      <c r="T184" s="45">
        <f>AVEDEV(I193:I196)</f>
        <v>4.4749999999999996</v>
      </c>
    </row>
    <row r="185" spans="1:20" x14ac:dyDescent="0.25">
      <c r="A185" s="10" t="s">
        <v>13</v>
      </c>
      <c r="B185" s="10" t="s">
        <v>8</v>
      </c>
      <c r="C185" s="11">
        <v>43403</v>
      </c>
      <c r="D185" s="10">
        <v>23</v>
      </c>
      <c r="E185" s="10"/>
      <c r="F185" s="10">
        <v>7.9</v>
      </c>
      <c r="G185" s="10"/>
      <c r="H185" s="7">
        <v>10.4</v>
      </c>
      <c r="I185" s="7">
        <v>3.3</v>
      </c>
      <c r="K185" s="45">
        <v>29</v>
      </c>
      <c r="L185" s="45">
        <f>AVERAGE(H197:H200)</f>
        <v>5.6499999999999995</v>
      </c>
      <c r="M185" s="45">
        <v>4</v>
      </c>
      <c r="N185" s="45">
        <f>AVEDEV(H197:H200)</f>
        <v>0.42500000000000027</v>
      </c>
      <c r="O185" s="45">
        <f>AVERAGE(F197:F200)</f>
        <v>5.8999999999999995</v>
      </c>
      <c r="P185" s="45">
        <v>4</v>
      </c>
      <c r="Q185" s="45">
        <f>AVEDEV(F197:F200)</f>
        <v>0.90000000000000013</v>
      </c>
      <c r="R185" s="45">
        <f>AVERAGE(I197:I200)</f>
        <v>1.375</v>
      </c>
      <c r="S185" s="45">
        <v>4</v>
      </c>
      <c r="T185" s="45">
        <f>AVEDEV(I197:I200)</f>
        <v>0.125</v>
      </c>
    </row>
    <row r="186" spans="1:20" x14ac:dyDescent="0.25">
      <c r="A186" s="10" t="s">
        <v>13</v>
      </c>
      <c r="B186" s="10" t="s">
        <v>8</v>
      </c>
      <c r="C186" s="11">
        <v>43403</v>
      </c>
      <c r="D186" s="10">
        <v>23</v>
      </c>
      <c r="E186" s="10"/>
      <c r="F186" s="10">
        <v>8.1</v>
      </c>
      <c r="G186" s="10"/>
      <c r="H186" s="7">
        <v>11.5</v>
      </c>
      <c r="I186" s="7">
        <v>5.2</v>
      </c>
      <c r="K186" s="45">
        <v>30</v>
      </c>
      <c r="L186" s="45">
        <f>AVERAGE(H201:H203)</f>
        <v>8.4333333333333318</v>
      </c>
      <c r="M186" s="45">
        <v>3</v>
      </c>
      <c r="N186" s="45">
        <f>AVEDEV(H201:H203)</f>
        <v>0.77777777777777712</v>
      </c>
      <c r="O186" s="45">
        <f>AVERAGE(F201:F203)</f>
        <v>7.5666666666666664</v>
      </c>
      <c r="P186" s="45">
        <v>3</v>
      </c>
      <c r="Q186" s="45">
        <f>AVEDEV(F201:F203)</f>
        <v>0.7555555555555552</v>
      </c>
      <c r="R186" s="45">
        <f>AVERAGE(I201:I202)</f>
        <v>3.1500000000000004</v>
      </c>
      <c r="S186" s="45">
        <v>2</v>
      </c>
      <c r="T186" s="45">
        <f>AVEDEV(I201:I203)</f>
        <v>0.31111111111111106</v>
      </c>
    </row>
    <row r="187" spans="1:20" x14ac:dyDescent="0.25">
      <c r="A187" s="10" t="s">
        <v>13</v>
      </c>
      <c r="B187" s="10" t="s">
        <v>8</v>
      </c>
      <c r="C187" s="11">
        <v>43427</v>
      </c>
      <c r="D187" s="10">
        <v>26</v>
      </c>
      <c r="E187" s="10"/>
      <c r="F187" s="10">
        <v>9.1</v>
      </c>
      <c r="G187" s="10"/>
      <c r="H187" s="7">
        <v>8.9</v>
      </c>
      <c r="I187" s="7">
        <v>4.3</v>
      </c>
      <c r="K187" s="45">
        <v>31</v>
      </c>
      <c r="L187" s="45">
        <f>AVERAGE(H204:H206)</f>
        <v>13.266666666666666</v>
      </c>
      <c r="M187" s="45">
        <v>3</v>
      </c>
      <c r="N187" s="45">
        <f>AVEDEV(H204:H206)</f>
        <v>1.844444444444445</v>
      </c>
      <c r="O187" s="45">
        <f>AVERAGE(F204:F206)</f>
        <v>6.9666666666666659</v>
      </c>
      <c r="P187" s="45">
        <v>3</v>
      </c>
      <c r="Q187" s="45">
        <f>AVEDEV(F204:F206)</f>
        <v>0.17777777777777803</v>
      </c>
      <c r="R187" s="45">
        <f>AVERAGE(I204:I206)</f>
        <v>10.5</v>
      </c>
      <c r="S187" s="45">
        <v>3</v>
      </c>
      <c r="T187" s="45">
        <f>AVEDEV(I204:I206)</f>
        <v>2.9333333333333336</v>
      </c>
    </row>
    <row r="188" spans="1:20" x14ac:dyDescent="0.25">
      <c r="A188" s="10" t="s">
        <v>13</v>
      </c>
      <c r="B188" s="10" t="s">
        <v>8</v>
      </c>
      <c r="C188" s="11">
        <v>43427</v>
      </c>
      <c r="D188" s="10">
        <v>26</v>
      </c>
      <c r="E188" s="10"/>
      <c r="F188" s="10">
        <v>9</v>
      </c>
      <c r="G188" s="10"/>
      <c r="H188" s="7">
        <v>8.8000000000000007</v>
      </c>
      <c r="I188" s="7">
        <v>3.3</v>
      </c>
      <c r="K188" s="45">
        <v>32</v>
      </c>
      <c r="L188" s="45">
        <f>AVERAGE(H207:H209)</f>
        <v>6.7666666666666657</v>
      </c>
      <c r="M188" s="45">
        <v>3</v>
      </c>
      <c r="N188" s="45">
        <f>AVEDEV(H207:H209)</f>
        <v>0.3111111111111115</v>
      </c>
      <c r="O188" s="45">
        <f>AVERAGE(F207:F209)</f>
        <v>5.3</v>
      </c>
      <c r="P188" s="45">
        <v>3</v>
      </c>
      <c r="Q188" s="45">
        <f>AVEDEV(F207:F209)</f>
        <v>0.26666666666666661</v>
      </c>
      <c r="R188" s="45">
        <f>AVERAGE(I207:I209)</f>
        <v>2.7999999999999994</v>
      </c>
      <c r="S188" s="45">
        <v>3</v>
      </c>
      <c r="T188" s="45">
        <f>AVEDEV(I207:I209)</f>
        <v>0.20000000000000018</v>
      </c>
    </row>
    <row r="189" spans="1:20" x14ac:dyDescent="0.25">
      <c r="A189" s="10" t="s">
        <v>13</v>
      </c>
      <c r="B189" s="10" t="s">
        <v>8</v>
      </c>
      <c r="C189" s="11">
        <v>43427</v>
      </c>
      <c r="D189" s="10">
        <v>26</v>
      </c>
      <c r="E189" s="10"/>
      <c r="F189" s="10">
        <v>10.3</v>
      </c>
      <c r="G189" s="10"/>
      <c r="H189" s="7">
        <v>10.199999999999999</v>
      </c>
      <c r="I189" s="7">
        <v>9.1</v>
      </c>
      <c r="K189" s="45">
        <v>33</v>
      </c>
      <c r="L189" s="45">
        <f>AVERAGE(H210:H211)</f>
        <v>10.25</v>
      </c>
      <c r="M189" s="45">
        <v>2</v>
      </c>
      <c r="N189" s="45"/>
      <c r="O189" s="45">
        <f>AVERAGE(F210:F211)</f>
        <v>7.95</v>
      </c>
      <c r="P189" s="45">
        <v>2</v>
      </c>
      <c r="Q189" s="45"/>
      <c r="R189" s="45">
        <f>AVERAGE(I210:I211)</f>
        <v>4</v>
      </c>
      <c r="S189" s="45">
        <v>2</v>
      </c>
      <c r="T189" s="45"/>
    </row>
    <row r="190" spans="1:20" x14ac:dyDescent="0.25">
      <c r="A190" s="10" t="s">
        <v>13</v>
      </c>
      <c r="B190" s="10" t="s">
        <v>8</v>
      </c>
      <c r="C190" s="11">
        <v>43432</v>
      </c>
      <c r="D190" s="10">
        <v>27</v>
      </c>
      <c r="E190" s="10"/>
      <c r="F190" s="10">
        <v>9.4</v>
      </c>
      <c r="G190" s="10"/>
      <c r="H190" s="7">
        <v>11.4</v>
      </c>
      <c r="I190" s="7">
        <v>4.8</v>
      </c>
      <c r="K190" s="47">
        <v>34</v>
      </c>
      <c r="L190" s="47">
        <f>AVERAGE(H212:H213)</f>
        <v>16.95</v>
      </c>
      <c r="M190" s="47">
        <v>2</v>
      </c>
      <c r="N190" s="47"/>
      <c r="O190" s="47">
        <f>AVERAGE(F212:F213)</f>
        <v>33.549999999999997</v>
      </c>
      <c r="P190" s="47">
        <v>2</v>
      </c>
      <c r="Q190" s="47"/>
      <c r="R190" s="47">
        <f>AVERAGE(I212:I213)</f>
        <v>8.6</v>
      </c>
      <c r="S190" s="47">
        <v>2</v>
      </c>
      <c r="T190" s="47"/>
    </row>
    <row r="191" spans="1:20" x14ac:dyDescent="0.25">
      <c r="A191" s="10" t="s">
        <v>13</v>
      </c>
      <c r="B191" s="10" t="s">
        <v>8</v>
      </c>
      <c r="C191" s="11">
        <v>43432</v>
      </c>
      <c r="D191" s="10">
        <v>27</v>
      </c>
      <c r="E191" s="10"/>
      <c r="F191" s="10">
        <v>8.4</v>
      </c>
      <c r="G191" s="10"/>
      <c r="H191" s="7">
        <v>9.6999999999999993</v>
      </c>
      <c r="I191" s="7">
        <v>8.1999999999999993</v>
      </c>
      <c r="K191" s="47">
        <v>35</v>
      </c>
      <c r="L191" s="47">
        <f>AVERAGE(H214:H216)</f>
        <v>38.266666666666666</v>
      </c>
      <c r="M191" s="47">
        <v>3</v>
      </c>
      <c r="N191" s="47">
        <f>AVEDEV(H214:H216)</f>
        <v>9.6444444444444439</v>
      </c>
      <c r="O191" s="47">
        <f>AVERAGE(F214:F216)</f>
        <v>99.466666666666654</v>
      </c>
      <c r="P191" s="47">
        <v>3</v>
      </c>
      <c r="Q191" s="47">
        <f>AVEDEV(F214:F216)</f>
        <v>6.6888888888888829</v>
      </c>
      <c r="R191" s="47">
        <f>AVERAGE(I214:I216)</f>
        <v>27.933333333333337</v>
      </c>
      <c r="S191" s="47">
        <v>3</v>
      </c>
      <c r="T191" s="47">
        <f>AVEDEV(I215:I217)</f>
        <v>4.4444444444444455</v>
      </c>
    </row>
    <row r="192" spans="1:20" x14ac:dyDescent="0.25">
      <c r="A192" s="10" t="s">
        <v>13</v>
      </c>
      <c r="B192" s="10" t="s">
        <v>8</v>
      </c>
      <c r="C192" s="11">
        <v>43432</v>
      </c>
      <c r="D192" s="10">
        <v>27</v>
      </c>
      <c r="E192" s="10"/>
      <c r="F192" s="10">
        <v>7.9</v>
      </c>
      <c r="G192" s="10"/>
      <c r="H192" s="7">
        <v>11.1</v>
      </c>
      <c r="I192" s="7">
        <v>6.3</v>
      </c>
      <c r="K192" s="47">
        <v>36</v>
      </c>
      <c r="L192" s="47">
        <f>AVERAGE(H217:H219)</f>
        <v>42.4</v>
      </c>
      <c r="M192" s="47">
        <v>3</v>
      </c>
      <c r="N192" s="47">
        <f>AVEDEV(H217:H219)</f>
        <v>8.1333333333333346</v>
      </c>
      <c r="O192" s="47">
        <f>AVERAGE(F217:F219)</f>
        <v>107.5</v>
      </c>
      <c r="P192" s="47">
        <v>3</v>
      </c>
      <c r="Q192" s="47">
        <f>AVEDEV(F217:F219)</f>
        <v>3.5999999999999992</v>
      </c>
      <c r="R192" s="47">
        <f>AVERAGE(I217:I219)</f>
        <v>30.566666666666663</v>
      </c>
      <c r="S192" s="47">
        <v>3</v>
      </c>
      <c r="T192" s="47">
        <f>AVEDEV(I217:I219)</f>
        <v>1.7777777777777797</v>
      </c>
    </row>
    <row r="193" spans="1:9" x14ac:dyDescent="0.25">
      <c r="A193" s="10" t="s">
        <v>13</v>
      </c>
      <c r="B193" s="10" t="s">
        <v>8</v>
      </c>
      <c r="C193" s="11">
        <v>43439</v>
      </c>
      <c r="D193" s="10">
        <v>28</v>
      </c>
      <c r="E193" s="10"/>
      <c r="F193" s="10">
        <v>9.6999999999999993</v>
      </c>
      <c r="G193" s="10"/>
      <c r="H193" s="7">
        <v>15.1</v>
      </c>
      <c r="I193" s="7">
        <v>10</v>
      </c>
    </row>
    <row r="194" spans="1:9" x14ac:dyDescent="0.25">
      <c r="A194" s="10" t="s">
        <v>13</v>
      </c>
      <c r="B194" s="10" t="s">
        <v>8</v>
      </c>
      <c r="C194" s="11">
        <v>43439</v>
      </c>
      <c r="D194" s="10">
        <v>28</v>
      </c>
      <c r="E194" s="10"/>
      <c r="F194" s="10">
        <v>8.6</v>
      </c>
      <c r="G194" s="10"/>
      <c r="H194" s="7">
        <v>8.8000000000000007</v>
      </c>
      <c r="I194" s="7">
        <v>2.6</v>
      </c>
    </row>
    <row r="195" spans="1:9" x14ac:dyDescent="0.25">
      <c r="A195" s="10" t="s">
        <v>13</v>
      </c>
      <c r="B195" s="10" t="s">
        <v>8</v>
      </c>
      <c r="C195" s="11">
        <v>43439</v>
      </c>
      <c r="D195" s="10">
        <v>28</v>
      </c>
      <c r="E195" s="10"/>
      <c r="F195" s="10">
        <v>10.7</v>
      </c>
      <c r="G195" s="10"/>
      <c r="H195" s="7">
        <v>10.5</v>
      </c>
      <c r="I195" s="7">
        <v>2.6</v>
      </c>
    </row>
    <row r="196" spans="1:9" x14ac:dyDescent="0.25">
      <c r="A196" s="10" t="s">
        <v>13</v>
      </c>
      <c r="B196" s="10" t="s">
        <v>8</v>
      </c>
      <c r="C196" s="11">
        <v>43439</v>
      </c>
      <c r="D196" s="10">
        <v>28</v>
      </c>
      <c r="E196" s="10"/>
      <c r="F196" s="10">
        <v>11.1</v>
      </c>
      <c r="G196" s="10"/>
      <c r="H196" s="7">
        <v>15.5</v>
      </c>
      <c r="I196" s="7">
        <v>13.1</v>
      </c>
    </row>
    <row r="197" spans="1:9" x14ac:dyDescent="0.25">
      <c r="A197" s="10" t="s">
        <v>13</v>
      </c>
      <c r="B197" s="10" t="s">
        <v>8</v>
      </c>
      <c r="C197" s="11">
        <v>43446</v>
      </c>
      <c r="D197" s="10">
        <v>29</v>
      </c>
      <c r="E197" s="10"/>
      <c r="F197" s="10">
        <v>4.8</v>
      </c>
      <c r="G197" s="12"/>
      <c r="H197" s="7">
        <v>5.8</v>
      </c>
      <c r="I197" s="7">
        <v>1.3</v>
      </c>
    </row>
    <row r="198" spans="1:9" x14ac:dyDescent="0.25">
      <c r="A198" s="10" t="s">
        <v>13</v>
      </c>
      <c r="B198" s="10" t="s">
        <v>8</v>
      </c>
      <c r="C198" s="11">
        <v>43446</v>
      </c>
      <c r="D198" s="10">
        <v>29</v>
      </c>
      <c r="E198" s="10"/>
      <c r="F198" s="10">
        <v>6.2</v>
      </c>
      <c r="G198" s="12"/>
      <c r="H198" s="7">
        <v>4.8</v>
      </c>
      <c r="I198" s="7">
        <v>1.5</v>
      </c>
    </row>
    <row r="199" spans="1:9" x14ac:dyDescent="0.25">
      <c r="A199" s="10" t="s">
        <v>13</v>
      </c>
      <c r="B199" s="10" t="s">
        <v>8</v>
      </c>
      <c r="C199" s="11">
        <v>43446</v>
      </c>
      <c r="D199" s="10">
        <v>29</v>
      </c>
      <c r="E199" s="10"/>
      <c r="F199" s="10">
        <v>7.4</v>
      </c>
      <c r="G199" s="12"/>
      <c r="H199" s="7">
        <v>5.8</v>
      </c>
      <c r="I199" s="7">
        <v>1.2</v>
      </c>
    </row>
    <row r="200" spans="1:9" x14ac:dyDescent="0.25">
      <c r="A200" s="10" t="s">
        <v>13</v>
      </c>
      <c r="B200" s="10" t="s">
        <v>8</v>
      </c>
      <c r="C200" s="11">
        <v>43446</v>
      </c>
      <c r="D200" s="10">
        <v>29</v>
      </c>
      <c r="E200" s="10"/>
      <c r="F200" s="10">
        <v>5.2</v>
      </c>
      <c r="G200" s="12"/>
      <c r="H200" s="7">
        <v>6.2</v>
      </c>
      <c r="I200" s="7">
        <v>1.5</v>
      </c>
    </row>
    <row r="201" spans="1:9" x14ac:dyDescent="0.25">
      <c r="A201" s="10" t="s">
        <v>13</v>
      </c>
      <c r="B201" s="10" t="s">
        <v>8</v>
      </c>
      <c r="C201" s="11">
        <v>43452</v>
      </c>
      <c r="D201" s="10">
        <v>30</v>
      </c>
      <c r="E201" s="10"/>
      <c r="F201" s="10">
        <v>7.4</v>
      </c>
      <c r="G201" s="12"/>
      <c r="H201" s="7">
        <v>8.4</v>
      </c>
      <c r="I201" s="7">
        <v>3.6</v>
      </c>
    </row>
    <row r="202" spans="1:9" x14ac:dyDescent="0.25">
      <c r="A202" s="10" t="s">
        <v>13</v>
      </c>
      <c r="B202" s="10" t="s">
        <v>8</v>
      </c>
      <c r="C202" s="11">
        <v>43452</v>
      </c>
      <c r="D202" s="10">
        <v>30</v>
      </c>
      <c r="E202" s="10"/>
      <c r="F202" s="10">
        <v>6.6</v>
      </c>
      <c r="G202" s="12"/>
      <c r="H202" s="7">
        <v>7.3</v>
      </c>
      <c r="I202" s="7">
        <v>2.7</v>
      </c>
    </row>
    <row r="203" spans="1:9" x14ac:dyDescent="0.25">
      <c r="A203" s="10" t="s">
        <v>13</v>
      </c>
      <c r="B203" s="10" t="s">
        <v>8</v>
      </c>
      <c r="C203" s="11">
        <v>43452</v>
      </c>
      <c r="D203" s="10">
        <v>30</v>
      </c>
      <c r="E203" s="10"/>
      <c r="F203" s="10">
        <v>8.6999999999999993</v>
      </c>
      <c r="G203" s="12"/>
      <c r="H203" s="7">
        <v>9.6</v>
      </c>
      <c r="I203" s="7">
        <v>3.1</v>
      </c>
    </row>
    <row r="204" spans="1:9" x14ac:dyDescent="0.25">
      <c r="A204" s="10" t="s">
        <v>13</v>
      </c>
      <c r="B204" s="10" t="s">
        <v>8</v>
      </c>
      <c r="C204" s="11">
        <v>43461</v>
      </c>
      <c r="D204" s="10">
        <v>31</v>
      </c>
      <c r="E204" s="10"/>
      <c r="F204" s="10">
        <v>7</v>
      </c>
      <c r="G204" s="12"/>
      <c r="H204" s="7">
        <v>10.5</v>
      </c>
      <c r="I204" s="7">
        <v>6.1</v>
      </c>
    </row>
    <row r="205" spans="1:9" x14ac:dyDescent="0.25">
      <c r="A205" s="10" t="s">
        <v>13</v>
      </c>
      <c r="B205" s="10" t="s">
        <v>8</v>
      </c>
      <c r="C205" s="11">
        <v>43461</v>
      </c>
      <c r="D205" s="10">
        <v>31</v>
      </c>
      <c r="E205" s="10"/>
      <c r="F205" s="10">
        <v>7.2</v>
      </c>
      <c r="G205" s="12"/>
      <c r="H205" s="7">
        <v>15.9</v>
      </c>
      <c r="I205" s="7">
        <v>13.8</v>
      </c>
    </row>
    <row r="206" spans="1:9" x14ac:dyDescent="0.25">
      <c r="A206" s="10" t="s">
        <v>13</v>
      </c>
      <c r="B206" s="10" t="s">
        <v>8</v>
      </c>
      <c r="C206" s="11">
        <v>43461</v>
      </c>
      <c r="D206" s="10">
        <v>31</v>
      </c>
      <c r="E206" s="10"/>
      <c r="F206" s="10">
        <v>6.7</v>
      </c>
      <c r="G206" s="12"/>
      <c r="H206" s="7">
        <v>13.4</v>
      </c>
      <c r="I206" s="7">
        <v>11.6</v>
      </c>
    </row>
    <row r="207" spans="1:9" x14ac:dyDescent="0.25">
      <c r="A207" s="10" t="s">
        <v>13</v>
      </c>
      <c r="B207" s="10" t="s">
        <v>8</v>
      </c>
      <c r="C207" s="11">
        <v>43467</v>
      </c>
      <c r="D207" s="10">
        <v>32</v>
      </c>
      <c r="E207" s="10"/>
      <c r="F207" s="10">
        <v>5.2</v>
      </c>
      <c r="G207" s="12"/>
      <c r="H207" s="7">
        <v>7.1</v>
      </c>
      <c r="I207" s="7">
        <v>3.1</v>
      </c>
    </row>
    <row r="208" spans="1:9" x14ac:dyDescent="0.25">
      <c r="A208" s="10" t="s">
        <v>13</v>
      </c>
      <c r="B208" s="10" t="s">
        <v>8</v>
      </c>
      <c r="C208" s="11">
        <v>43467</v>
      </c>
      <c r="D208" s="10">
        <v>32</v>
      </c>
      <c r="E208" s="10"/>
      <c r="F208" s="10">
        <v>5.7</v>
      </c>
      <c r="G208" s="12"/>
      <c r="H208" s="7">
        <v>6.3</v>
      </c>
      <c r="I208" s="7">
        <v>2.5</v>
      </c>
    </row>
    <row r="209" spans="1:20" x14ac:dyDescent="0.25">
      <c r="A209" s="10" t="s">
        <v>13</v>
      </c>
      <c r="B209" s="10" t="s">
        <v>8</v>
      </c>
      <c r="C209" s="11">
        <v>43467</v>
      </c>
      <c r="D209" s="10">
        <v>32</v>
      </c>
      <c r="E209" s="10"/>
      <c r="F209" s="10">
        <v>5</v>
      </c>
      <c r="G209" s="12"/>
      <c r="H209" s="7">
        <v>6.9</v>
      </c>
      <c r="I209" s="7">
        <v>2.8</v>
      </c>
    </row>
    <row r="210" spans="1:20" x14ac:dyDescent="0.25">
      <c r="A210" s="10" t="s">
        <v>13</v>
      </c>
      <c r="B210" s="10" t="s">
        <v>8</v>
      </c>
      <c r="C210" s="11">
        <v>43473</v>
      </c>
      <c r="D210" s="10">
        <v>33</v>
      </c>
      <c r="E210" s="10"/>
      <c r="F210" s="10">
        <v>8.8000000000000007</v>
      </c>
      <c r="G210" s="12"/>
      <c r="H210" s="7">
        <v>9.9</v>
      </c>
      <c r="I210" s="7">
        <v>3.5</v>
      </c>
    </row>
    <row r="211" spans="1:20" x14ac:dyDescent="0.25">
      <c r="A211" s="10" t="s">
        <v>13</v>
      </c>
      <c r="B211" s="10" t="s">
        <v>8</v>
      </c>
      <c r="C211" s="11">
        <v>43473</v>
      </c>
      <c r="D211" s="10">
        <v>33</v>
      </c>
      <c r="E211" s="10"/>
      <c r="F211" s="10">
        <v>7.1</v>
      </c>
      <c r="G211" s="12"/>
      <c r="H211" s="7">
        <v>10.6</v>
      </c>
      <c r="I211" s="7">
        <v>4.5</v>
      </c>
    </row>
    <row r="212" spans="1:20" x14ac:dyDescent="0.25">
      <c r="A212" s="13" t="s">
        <v>13</v>
      </c>
      <c r="B212" s="13" t="s">
        <v>8</v>
      </c>
      <c r="C212" s="14">
        <v>43480</v>
      </c>
      <c r="D212" s="13">
        <v>34</v>
      </c>
      <c r="E212" s="13"/>
      <c r="F212" s="13">
        <v>18.5</v>
      </c>
      <c r="G212" s="15">
        <v>0.15</v>
      </c>
      <c r="H212" s="5">
        <v>11.2</v>
      </c>
      <c r="I212" s="5">
        <v>6</v>
      </c>
    </row>
    <row r="213" spans="1:20" x14ac:dyDescent="0.25">
      <c r="A213" s="13" t="s">
        <v>13</v>
      </c>
      <c r="B213" s="13" t="s">
        <v>8</v>
      </c>
      <c r="C213" s="14">
        <v>43480</v>
      </c>
      <c r="D213" s="13">
        <v>34</v>
      </c>
      <c r="E213" s="13"/>
      <c r="F213" s="13">
        <v>48.6</v>
      </c>
      <c r="G213" s="15">
        <v>0.15</v>
      </c>
      <c r="H213" s="5">
        <v>22.7</v>
      </c>
      <c r="I213" s="5">
        <v>11.2</v>
      </c>
    </row>
    <row r="214" spans="1:20" x14ac:dyDescent="0.25">
      <c r="A214" s="13" t="s">
        <v>13</v>
      </c>
      <c r="B214" s="13" t="s">
        <v>8</v>
      </c>
      <c r="C214" s="14">
        <v>43488</v>
      </c>
      <c r="D214" s="13">
        <v>35</v>
      </c>
      <c r="E214" s="13"/>
      <c r="F214" s="13">
        <v>94</v>
      </c>
      <c r="G214" s="15">
        <v>0.28000000000000003</v>
      </c>
      <c r="H214" s="5">
        <v>43.2</v>
      </c>
      <c r="I214" s="5">
        <v>26.1</v>
      </c>
    </row>
    <row r="215" spans="1:20" x14ac:dyDescent="0.25">
      <c r="A215" s="13" t="s">
        <v>13</v>
      </c>
      <c r="B215" s="13" t="s">
        <v>8</v>
      </c>
      <c r="C215" s="14">
        <v>43488</v>
      </c>
      <c r="D215" s="13">
        <v>35</v>
      </c>
      <c r="E215" s="13"/>
      <c r="F215" s="13">
        <v>109.5</v>
      </c>
      <c r="G215" s="15">
        <v>0.28000000000000003</v>
      </c>
      <c r="H215" s="5">
        <v>47.8</v>
      </c>
      <c r="I215" s="5">
        <v>35.200000000000003</v>
      </c>
    </row>
    <row r="216" spans="1:20" x14ac:dyDescent="0.25">
      <c r="A216" s="13" t="s">
        <v>13</v>
      </c>
      <c r="B216" s="13" t="s">
        <v>8</v>
      </c>
      <c r="C216" s="14">
        <v>43488</v>
      </c>
      <c r="D216" s="13">
        <v>35</v>
      </c>
      <c r="E216" s="13"/>
      <c r="F216" s="13">
        <v>94.9</v>
      </c>
      <c r="G216" s="15">
        <v>0.28000000000000003</v>
      </c>
      <c r="H216" s="5">
        <v>23.8</v>
      </c>
      <c r="I216" s="5">
        <v>22.5</v>
      </c>
    </row>
    <row r="217" spans="1:20" x14ac:dyDescent="0.25">
      <c r="A217" s="13" t="s">
        <v>13</v>
      </c>
      <c r="B217" s="13" t="s">
        <v>8</v>
      </c>
      <c r="C217" s="14">
        <v>43494</v>
      </c>
      <c r="D217" s="13">
        <v>36</v>
      </c>
      <c r="E217" s="13"/>
      <c r="F217" s="13">
        <v>106.9</v>
      </c>
      <c r="G217" s="15">
        <v>0.37</v>
      </c>
      <c r="H217" s="5">
        <v>30.2</v>
      </c>
      <c r="I217" s="5">
        <v>27.9</v>
      </c>
    </row>
    <row r="218" spans="1:20" x14ac:dyDescent="0.25">
      <c r="A218" s="13" t="s">
        <v>13</v>
      </c>
      <c r="B218" s="13" t="s">
        <v>8</v>
      </c>
      <c r="C218" s="14">
        <v>43494</v>
      </c>
      <c r="D218" s="13">
        <v>36</v>
      </c>
      <c r="E218" s="13"/>
      <c r="F218" s="13">
        <v>102.7</v>
      </c>
      <c r="G218" s="15">
        <v>0.37</v>
      </c>
      <c r="H218" s="5">
        <v>48.3</v>
      </c>
      <c r="I218" s="5">
        <v>30.7</v>
      </c>
    </row>
    <row r="219" spans="1:20" x14ac:dyDescent="0.25">
      <c r="A219" s="13" t="s">
        <v>13</v>
      </c>
      <c r="B219" s="13" t="s">
        <v>8</v>
      </c>
      <c r="C219" s="14">
        <v>43494</v>
      </c>
      <c r="D219" s="13">
        <v>36</v>
      </c>
      <c r="E219" s="13"/>
      <c r="F219" s="13">
        <v>112.9</v>
      </c>
      <c r="G219" s="15">
        <v>0.37</v>
      </c>
      <c r="H219" s="5">
        <v>48.7</v>
      </c>
      <c r="I219" s="5">
        <v>33.1</v>
      </c>
      <c r="K219" s="45" t="s">
        <v>14</v>
      </c>
      <c r="L219" s="45" t="s">
        <v>37</v>
      </c>
      <c r="M219" s="45" t="s">
        <v>36</v>
      </c>
      <c r="N219" s="45" t="s">
        <v>64</v>
      </c>
      <c r="O219" s="45" t="s">
        <v>38</v>
      </c>
      <c r="P219" s="45" t="s">
        <v>36</v>
      </c>
      <c r="Q219" s="45" t="s">
        <v>64</v>
      </c>
      <c r="R219" s="45" t="s">
        <v>6</v>
      </c>
      <c r="S219" s="45" t="s">
        <v>36</v>
      </c>
      <c r="T219" s="45" t="s">
        <v>64</v>
      </c>
    </row>
    <row r="220" spans="1:20" x14ac:dyDescent="0.25">
      <c r="A220" s="4" t="s">
        <v>14</v>
      </c>
      <c r="B220" s="4" t="s">
        <v>8</v>
      </c>
      <c r="C220" s="4">
        <v>43091</v>
      </c>
      <c r="D220" s="16">
        <v>24</v>
      </c>
      <c r="E220" s="16" t="s">
        <v>4</v>
      </c>
      <c r="F220" s="17">
        <v>8.1999999999999993</v>
      </c>
      <c r="H220" s="18">
        <v>9.9</v>
      </c>
      <c r="I220" s="18">
        <v>3.7</v>
      </c>
      <c r="K220" s="48">
        <v>18</v>
      </c>
      <c r="L220" s="48"/>
      <c r="M220" s="48"/>
      <c r="N220" s="48"/>
      <c r="O220" s="48"/>
      <c r="P220" s="48"/>
      <c r="Q220" s="48"/>
      <c r="R220" s="48"/>
      <c r="S220" s="48"/>
      <c r="T220" s="45"/>
    </row>
    <row r="221" spans="1:20" x14ac:dyDescent="0.25">
      <c r="A221" s="4" t="s">
        <v>14</v>
      </c>
      <c r="B221" s="4" t="s">
        <v>8</v>
      </c>
      <c r="C221" s="4">
        <v>43091</v>
      </c>
      <c r="D221" s="16">
        <v>24</v>
      </c>
      <c r="E221" s="16" t="s">
        <v>4</v>
      </c>
      <c r="F221" s="17">
        <v>14.7</v>
      </c>
      <c r="H221" s="18">
        <v>14.3</v>
      </c>
      <c r="I221" s="18">
        <v>7.1</v>
      </c>
      <c r="K221" s="48">
        <v>19</v>
      </c>
      <c r="L221" s="48"/>
      <c r="M221" s="48"/>
      <c r="N221" s="48"/>
      <c r="O221" s="48"/>
      <c r="P221" s="48"/>
      <c r="Q221" s="48"/>
      <c r="R221" s="48"/>
      <c r="S221" s="48"/>
      <c r="T221" s="45"/>
    </row>
    <row r="222" spans="1:20" x14ac:dyDescent="0.25">
      <c r="A222" s="4" t="s">
        <v>14</v>
      </c>
      <c r="B222" s="4" t="s">
        <v>8</v>
      </c>
      <c r="C222" s="4">
        <v>43108</v>
      </c>
      <c r="D222" s="16">
        <v>26</v>
      </c>
      <c r="E222" s="16" t="s">
        <v>4</v>
      </c>
      <c r="F222" s="17">
        <v>10.6</v>
      </c>
      <c r="H222" s="18">
        <v>10.3</v>
      </c>
      <c r="I222" s="18">
        <v>3.4</v>
      </c>
      <c r="K222" s="48">
        <v>20</v>
      </c>
      <c r="L222" s="48"/>
      <c r="M222" s="48"/>
      <c r="N222" s="48"/>
      <c r="O222" s="48"/>
      <c r="P222" s="48"/>
      <c r="Q222" s="48"/>
      <c r="R222" s="48"/>
      <c r="S222" s="48"/>
      <c r="T222" s="45"/>
    </row>
    <row r="223" spans="1:20" x14ac:dyDescent="0.25">
      <c r="A223" s="4" t="s">
        <v>14</v>
      </c>
      <c r="B223" s="4" t="s">
        <v>8</v>
      </c>
      <c r="C223" s="4">
        <v>43108</v>
      </c>
      <c r="D223" s="16">
        <v>26</v>
      </c>
      <c r="E223" s="16" t="s">
        <v>4</v>
      </c>
      <c r="F223" s="17">
        <v>16.8</v>
      </c>
      <c r="H223" s="18">
        <v>12.9</v>
      </c>
      <c r="I223" s="18">
        <v>3.5</v>
      </c>
      <c r="K223" s="48">
        <v>21</v>
      </c>
      <c r="L223" s="48"/>
      <c r="M223" s="48"/>
      <c r="N223" s="48"/>
      <c r="O223" s="48"/>
      <c r="P223" s="48"/>
      <c r="Q223" s="48"/>
      <c r="R223" s="48"/>
      <c r="S223" s="48"/>
      <c r="T223" s="45"/>
    </row>
    <row r="224" spans="1:20" x14ac:dyDescent="0.25">
      <c r="A224" s="4" t="s">
        <v>14</v>
      </c>
      <c r="B224" s="4" t="s">
        <v>8</v>
      </c>
      <c r="C224" s="4">
        <v>43115</v>
      </c>
      <c r="D224" s="16">
        <v>27</v>
      </c>
      <c r="E224" s="16" t="s">
        <v>4</v>
      </c>
      <c r="F224" s="17">
        <v>17.600000000000001</v>
      </c>
      <c r="H224" s="18">
        <v>11.5</v>
      </c>
      <c r="I224" s="18">
        <v>3</v>
      </c>
      <c r="J224" s="2"/>
      <c r="K224" s="48">
        <v>22</v>
      </c>
      <c r="L224" s="48"/>
      <c r="M224" s="48"/>
      <c r="N224" s="48"/>
      <c r="O224" s="48"/>
      <c r="P224" s="48"/>
      <c r="Q224" s="48"/>
      <c r="R224" s="48"/>
      <c r="S224" s="48"/>
      <c r="T224" s="45"/>
    </row>
    <row r="225" spans="1:20" x14ac:dyDescent="0.25">
      <c r="A225" s="4" t="s">
        <v>14</v>
      </c>
      <c r="B225" s="4" t="s">
        <v>8</v>
      </c>
      <c r="C225" s="4">
        <v>43115</v>
      </c>
      <c r="D225" s="16">
        <v>27</v>
      </c>
      <c r="E225" s="16" t="s">
        <v>4</v>
      </c>
      <c r="F225" s="17">
        <v>14.3</v>
      </c>
      <c r="H225" s="18">
        <v>11.1</v>
      </c>
      <c r="I225" s="18">
        <v>2.9</v>
      </c>
      <c r="J225" s="22"/>
      <c r="K225" s="48">
        <v>23</v>
      </c>
      <c r="L225" s="48"/>
      <c r="M225" s="48"/>
      <c r="N225" s="48"/>
      <c r="O225" s="48"/>
      <c r="P225" s="48"/>
      <c r="Q225" s="48"/>
      <c r="R225" s="48"/>
      <c r="S225" s="48"/>
      <c r="T225" s="45"/>
    </row>
    <row r="226" spans="1:20" x14ac:dyDescent="0.25">
      <c r="A226" s="4" t="s">
        <v>14</v>
      </c>
      <c r="B226" s="4" t="s">
        <v>8</v>
      </c>
      <c r="C226" s="4">
        <v>43122</v>
      </c>
      <c r="D226" s="16">
        <v>28</v>
      </c>
      <c r="E226" s="16" t="s">
        <v>4</v>
      </c>
      <c r="F226" s="17">
        <v>5</v>
      </c>
      <c r="H226" s="18">
        <v>7.3</v>
      </c>
      <c r="I226" s="18">
        <v>2.7</v>
      </c>
      <c r="J226" s="22"/>
      <c r="K226" s="48">
        <v>24</v>
      </c>
      <c r="L226" s="101">
        <f>AVERAGE(H220:H221)</f>
        <v>12.100000000000001</v>
      </c>
      <c r="M226" s="48">
        <v>2</v>
      </c>
      <c r="N226" s="48"/>
      <c r="O226" s="101">
        <f>AVERAGE(F220:F221)</f>
        <v>11.45</v>
      </c>
      <c r="P226" s="48">
        <v>2</v>
      </c>
      <c r="Q226" s="48"/>
      <c r="R226" s="101">
        <f>AVERAGE(I220:I221)</f>
        <v>5.4</v>
      </c>
      <c r="S226" s="48">
        <v>2</v>
      </c>
      <c r="T226" s="45"/>
    </row>
    <row r="227" spans="1:20" x14ac:dyDescent="0.25">
      <c r="A227" s="4" t="s">
        <v>14</v>
      </c>
      <c r="B227" s="4" t="s">
        <v>8</v>
      </c>
      <c r="C227" s="4">
        <v>43122</v>
      </c>
      <c r="D227" s="16">
        <v>28</v>
      </c>
      <c r="E227" s="16" t="s">
        <v>4</v>
      </c>
      <c r="F227" s="17">
        <v>8.6999999999999993</v>
      </c>
      <c r="H227" s="18">
        <v>7.1</v>
      </c>
      <c r="I227" s="18">
        <v>3.6</v>
      </c>
      <c r="J227" s="22"/>
      <c r="K227" s="48">
        <v>25</v>
      </c>
      <c r="L227" s="48"/>
      <c r="M227" s="48"/>
      <c r="N227" s="48"/>
      <c r="O227" s="48"/>
      <c r="P227" s="48"/>
      <c r="Q227" s="48"/>
      <c r="R227" s="48"/>
      <c r="S227" s="48"/>
      <c r="T227" s="45"/>
    </row>
    <row r="228" spans="1:20" x14ac:dyDescent="0.25">
      <c r="A228" s="4" t="s">
        <v>14</v>
      </c>
      <c r="B228" s="4" t="s">
        <v>8</v>
      </c>
      <c r="C228" s="4">
        <v>43126</v>
      </c>
      <c r="D228" s="16">
        <v>28</v>
      </c>
      <c r="E228" s="16" t="s">
        <v>4</v>
      </c>
      <c r="F228" s="17">
        <v>10.199999999999999</v>
      </c>
      <c r="H228" s="18">
        <v>8.1</v>
      </c>
      <c r="I228" s="18">
        <v>2.7</v>
      </c>
      <c r="J228" s="22"/>
      <c r="K228" s="48">
        <v>26</v>
      </c>
      <c r="L228" s="101">
        <f>AVERAGE(H222:H223)</f>
        <v>11.600000000000001</v>
      </c>
      <c r="M228" s="48">
        <v>2</v>
      </c>
      <c r="N228" s="48"/>
      <c r="O228" s="101">
        <f>AVERAGE(F222:F223)</f>
        <v>13.7</v>
      </c>
      <c r="P228" s="48">
        <v>2</v>
      </c>
      <c r="Q228" s="48"/>
      <c r="R228" s="101">
        <f>AVERAGE(I222:I223)</f>
        <v>3.45</v>
      </c>
      <c r="S228" s="48">
        <v>2</v>
      </c>
      <c r="T228" s="45"/>
    </row>
    <row r="229" spans="1:20" x14ac:dyDescent="0.25">
      <c r="A229" s="4" t="s">
        <v>14</v>
      </c>
      <c r="B229" s="4" t="s">
        <v>8</v>
      </c>
      <c r="C229" s="4">
        <v>43126</v>
      </c>
      <c r="D229" s="16">
        <v>28</v>
      </c>
      <c r="E229" s="16" t="s">
        <v>4</v>
      </c>
      <c r="F229" s="17">
        <v>9</v>
      </c>
      <c r="H229" s="18">
        <v>7.2</v>
      </c>
      <c r="I229" s="18">
        <v>2.9</v>
      </c>
      <c r="J229" s="22"/>
      <c r="K229" s="48">
        <v>27</v>
      </c>
      <c r="L229" s="101">
        <f>AVERAGE(H224:H225)</f>
        <v>11.3</v>
      </c>
      <c r="M229" s="48">
        <v>2</v>
      </c>
      <c r="N229" s="48"/>
      <c r="O229" s="101">
        <f>AVERAGE(F224:F225)</f>
        <v>15.950000000000001</v>
      </c>
      <c r="P229" s="48">
        <v>2</v>
      </c>
      <c r="Q229" s="48"/>
      <c r="R229" s="101">
        <f>AVERAGE(I224:I225)</f>
        <v>2.95</v>
      </c>
      <c r="S229" s="48">
        <v>2</v>
      </c>
      <c r="T229" s="45"/>
    </row>
    <row r="230" spans="1:20" x14ac:dyDescent="0.25">
      <c r="A230" s="4" t="s">
        <v>14</v>
      </c>
      <c r="B230" s="4" t="s">
        <v>8</v>
      </c>
      <c r="C230" s="4">
        <v>43130</v>
      </c>
      <c r="D230" s="16">
        <v>29</v>
      </c>
      <c r="E230" s="16" t="s">
        <v>4</v>
      </c>
      <c r="F230" s="17">
        <v>18.2</v>
      </c>
      <c r="H230" s="18">
        <v>9.8000000000000007</v>
      </c>
      <c r="I230" s="18">
        <v>5.7</v>
      </c>
      <c r="J230" s="22"/>
      <c r="K230" s="48">
        <v>28</v>
      </c>
      <c r="L230" s="101">
        <f>AVERAGE(H226:H229)</f>
        <v>7.4249999999999998</v>
      </c>
      <c r="M230" s="48">
        <v>4</v>
      </c>
      <c r="N230" s="48">
        <f>AVEDEV(H226:H229)</f>
        <v>0.33749999999999991</v>
      </c>
      <c r="O230" s="101">
        <f>AVERAGE(F226:F229)</f>
        <v>8.2249999999999996</v>
      </c>
      <c r="P230" s="48">
        <v>4</v>
      </c>
      <c r="Q230" s="48">
        <f>AVEDEV(F226:F229)</f>
        <v>1.6124999999999998</v>
      </c>
      <c r="R230" s="101">
        <f>AVERAGE(I226:I229)</f>
        <v>2.9750000000000001</v>
      </c>
      <c r="S230" s="48">
        <v>4</v>
      </c>
      <c r="T230" s="45">
        <f>AVEDEV(I226:I229)</f>
        <v>0.3125</v>
      </c>
    </row>
    <row r="231" spans="1:20" x14ac:dyDescent="0.25">
      <c r="A231" s="4" t="s">
        <v>14</v>
      </c>
      <c r="B231" s="4" t="s">
        <v>8</v>
      </c>
      <c r="C231" s="4">
        <v>43130</v>
      </c>
      <c r="D231" s="16">
        <v>29</v>
      </c>
      <c r="E231" s="16" t="s">
        <v>4</v>
      </c>
      <c r="F231" s="17">
        <v>16.8</v>
      </c>
      <c r="H231" s="18">
        <v>9</v>
      </c>
      <c r="I231" s="18">
        <v>4.2</v>
      </c>
      <c r="J231" s="22"/>
      <c r="K231" s="48">
        <v>29</v>
      </c>
      <c r="L231" s="101">
        <f>AVERAGE(H230:H231)</f>
        <v>9.4</v>
      </c>
      <c r="M231" s="48">
        <v>2</v>
      </c>
      <c r="N231" s="48"/>
      <c r="O231" s="101">
        <f>AVERAGE(F230:F231)</f>
        <v>17.5</v>
      </c>
      <c r="P231" s="48">
        <v>2</v>
      </c>
      <c r="Q231" s="48"/>
      <c r="R231" s="101">
        <f>AVERAGE(I230:I231)</f>
        <v>4.95</v>
      </c>
      <c r="S231" s="48">
        <v>2</v>
      </c>
      <c r="T231" s="45"/>
    </row>
    <row r="232" spans="1:20" x14ac:dyDescent="0.25">
      <c r="A232" s="4" t="s">
        <v>14</v>
      </c>
      <c r="B232" s="4" t="s">
        <v>8</v>
      </c>
      <c r="C232" s="4">
        <v>43133</v>
      </c>
      <c r="D232" s="16">
        <v>30</v>
      </c>
      <c r="E232" s="16" t="s">
        <v>4</v>
      </c>
      <c r="F232" s="17">
        <v>9.1999999999999993</v>
      </c>
      <c r="H232" s="18">
        <v>11.2</v>
      </c>
      <c r="I232" s="18">
        <v>7.2</v>
      </c>
      <c r="J232" s="22"/>
      <c r="K232" s="48">
        <v>30</v>
      </c>
      <c r="L232" s="101">
        <f>AVERAGE(H232:H235)</f>
        <v>11.974999999999998</v>
      </c>
      <c r="M232" s="48">
        <v>4</v>
      </c>
      <c r="N232" s="48">
        <f>AVEDEV(H232:H235)</f>
        <v>1.9750000000000001</v>
      </c>
      <c r="O232" s="101">
        <f>AVERAGE(F232:F235)</f>
        <v>10.824999999999999</v>
      </c>
      <c r="P232" s="48">
        <v>4</v>
      </c>
      <c r="Q232" s="48">
        <f>AVEDEV(F232:F235)</f>
        <v>5.2374999999999989</v>
      </c>
      <c r="R232" s="101">
        <f>AVERAGE(I232:I235)</f>
        <v>7.3</v>
      </c>
      <c r="S232" s="48">
        <v>4</v>
      </c>
      <c r="T232" s="45">
        <f>AVEDEV(I232:I235)</f>
        <v>1.2999999999999998</v>
      </c>
    </row>
    <row r="233" spans="1:20" x14ac:dyDescent="0.25">
      <c r="A233" s="4" t="s">
        <v>14</v>
      </c>
      <c r="B233" s="4" t="s">
        <v>8</v>
      </c>
      <c r="C233" s="4">
        <v>43133</v>
      </c>
      <c r="D233" s="16">
        <v>30</v>
      </c>
      <c r="E233" s="16" t="s">
        <v>4</v>
      </c>
      <c r="F233" s="17">
        <v>21.3</v>
      </c>
      <c r="H233" s="18">
        <v>15.6</v>
      </c>
      <c r="I233" s="18">
        <v>8.1</v>
      </c>
      <c r="J233" s="22"/>
      <c r="K233" s="48">
        <v>31</v>
      </c>
      <c r="L233" s="101">
        <f>AVERAGE(H236:H237)</f>
        <v>7.55</v>
      </c>
      <c r="M233" s="48">
        <v>2</v>
      </c>
      <c r="N233" s="48"/>
      <c r="O233" s="101">
        <f>AVERAGE(F236:F237)</f>
        <v>6.55</v>
      </c>
      <c r="P233" s="48">
        <v>2</v>
      </c>
      <c r="Q233" s="48"/>
      <c r="R233" s="101">
        <f>AVERAGE(I236:I237)</f>
        <v>1.85</v>
      </c>
      <c r="S233" s="48">
        <v>2</v>
      </c>
      <c r="T233" s="45"/>
    </row>
    <row r="234" spans="1:20" x14ac:dyDescent="0.25">
      <c r="A234" s="4" t="s">
        <v>14</v>
      </c>
      <c r="B234" s="4" t="s">
        <v>8</v>
      </c>
      <c r="C234" s="4">
        <v>43140</v>
      </c>
      <c r="D234" s="16">
        <v>30</v>
      </c>
      <c r="E234" s="16" t="s">
        <v>4</v>
      </c>
      <c r="F234" s="17">
        <v>5.9</v>
      </c>
      <c r="H234" s="18">
        <v>12.3</v>
      </c>
      <c r="I234" s="18">
        <v>9.1</v>
      </c>
      <c r="J234" s="22"/>
      <c r="K234" s="48">
        <v>32</v>
      </c>
      <c r="L234" s="48"/>
      <c r="M234" s="48"/>
      <c r="N234" s="48"/>
      <c r="O234" s="48"/>
      <c r="P234" s="48"/>
      <c r="Q234" s="48"/>
      <c r="R234" s="48"/>
      <c r="S234" s="48"/>
      <c r="T234" s="45"/>
    </row>
    <row r="235" spans="1:20" x14ac:dyDescent="0.25">
      <c r="A235" s="4" t="s">
        <v>14</v>
      </c>
      <c r="B235" s="4" t="s">
        <v>8</v>
      </c>
      <c r="C235" s="4">
        <v>43140</v>
      </c>
      <c r="D235" s="16">
        <v>30</v>
      </c>
      <c r="E235" s="16" t="s">
        <v>4</v>
      </c>
      <c r="F235" s="17">
        <v>6.9</v>
      </c>
      <c r="H235" s="18">
        <v>8.8000000000000007</v>
      </c>
      <c r="I235" s="18">
        <v>4.8</v>
      </c>
      <c r="J235" s="9"/>
      <c r="K235" s="48">
        <v>33</v>
      </c>
      <c r="L235" s="101">
        <f>AVERAGE(H238:H239)</f>
        <v>10.050000000000001</v>
      </c>
      <c r="M235" s="48">
        <v>2</v>
      </c>
      <c r="N235" s="48"/>
      <c r="O235" s="101">
        <f>AVERAGE(F238:F239)</f>
        <v>7.4</v>
      </c>
      <c r="P235" s="48">
        <v>2</v>
      </c>
      <c r="Q235" s="48"/>
      <c r="R235" s="101">
        <f>AVERAGE(I238:I239)</f>
        <v>3.1</v>
      </c>
      <c r="S235" s="48">
        <v>2</v>
      </c>
      <c r="T235" s="45"/>
    </row>
    <row r="236" spans="1:20" x14ac:dyDescent="0.25">
      <c r="A236" s="4" t="s">
        <v>14</v>
      </c>
      <c r="B236" s="4" t="s">
        <v>8</v>
      </c>
      <c r="C236" s="4">
        <v>43143</v>
      </c>
      <c r="D236" s="16">
        <v>31</v>
      </c>
      <c r="E236" s="16" t="s">
        <v>4</v>
      </c>
      <c r="F236" s="17">
        <v>5.6</v>
      </c>
      <c r="H236" s="18">
        <v>7.1</v>
      </c>
      <c r="I236" s="18">
        <v>2</v>
      </c>
      <c r="K236" s="48">
        <v>34</v>
      </c>
      <c r="L236" s="101">
        <f>AVERAGE(H240:H242)</f>
        <v>14.066666666666668</v>
      </c>
      <c r="M236" s="48">
        <v>3</v>
      </c>
      <c r="N236" s="48">
        <f>AVEDEV(H240:H242)</f>
        <v>2.0444444444444443</v>
      </c>
      <c r="O236" s="101">
        <f>AVERAGE(F240:F242)</f>
        <v>16.100000000000001</v>
      </c>
      <c r="P236" s="48">
        <v>3</v>
      </c>
      <c r="Q236" s="48">
        <f>AVEDEV(F240:F242)</f>
        <v>2.6666666666666674</v>
      </c>
      <c r="R236" s="101">
        <f>AVERAGE(I240:I242)</f>
        <v>5.5</v>
      </c>
      <c r="S236" s="48">
        <v>3</v>
      </c>
      <c r="T236" s="48">
        <f>AVEDEV(I240:I242)</f>
        <v>1.5333333333333332</v>
      </c>
    </row>
    <row r="237" spans="1:20" x14ac:dyDescent="0.25">
      <c r="A237" s="4" t="s">
        <v>14</v>
      </c>
      <c r="B237" s="4" t="s">
        <v>8</v>
      </c>
      <c r="C237" s="4">
        <v>43143</v>
      </c>
      <c r="D237" s="16">
        <v>31</v>
      </c>
      <c r="E237" s="16" t="s">
        <v>4</v>
      </c>
      <c r="F237" s="17">
        <v>7.5</v>
      </c>
      <c r="H237" s="18">
        <v>8</v>
      </c>
      <c r="I237" s="18">
        <v>1.7</v>
      </c>
      <c r="K237" s="47">
        <v>35</v>
      </c>
      <c r="L237" s="102">
        <f>AVERAGE(H243:H249)</f>
        <v>31.549999999999997</v>
      </c>
      <c r="M237" s="47">
        <v>6</v>
      </c>
      <c r="N237" s="47">
        <f>AVEDEV(H243:H249)</f>
        <v>11.6</v>
      </c>
      <c r="O237" s="102">
        <f>AVERAGE(F243:F249)</f>
        <v>59.742857142857147</v>
      </c>
      <c r="P237" s="47">
        <v>7</v>
      </c>
      <c r="Q237" s="47">
        <f>AVEDEV(F243:F249)</f>
        <v>20.277551020408161</v>
      </c>
      <c r="R237" s="102">
        <f>AVERAGE(I243:I249)</f>
        <v>15.350000000000001</v>
      </c>
      <c r="S237" s="47">
        <v>6</v>
      </c>
      <c r="T237" s="47">
        <f>AVEDEV(I243:I248)</f>
        <v>3.5</v>
      </c>
    </row>
    <row r="238" spans="1:20" x14ac:dyDescent="0.25">
      <c r="A238" s="4" t="s">
        <v>14</v>
      </c>
      <c r="B238" s="4" t="s">
        <v>8</v>
      </c>
      <c r="C238" s="4">
        <v>43161</v>
      </c>
      <c r="D238" s="16">
        <v>33</v>
      </c>
      <c r="E238" s="16" t="s">
        <v>4</v>
      </c>
      <c r="F238" s="17">
        <v>7.8</v>
      </c>
      <c r="H238" s="18">
        <v>11</v>
      </c>
      <c r="I238" s="18">
        <v>3.2</v>
      </c>
      <c r="K238" s="47">
        <v>36</v>
      </c>
      <c r="L238" s="102">
        <f>AVERAGE(H250:H253)</f>
        <v>39.525000000000006</v>
      </c>
      <c r="M238" s="47">
        <v>4</v>
      </c>
      <c r="N238" s="47">
        <f>AVEDEV(H250:H253)</f>
        <v>9.7249999999999996</v>
      </c>
      <c r="O238" s="102">
        <f>AVERAGE(F250:F253)</f>
        <v>75.566666666666663</v>
      </c>
      <c r="P238" s="47">
        <v>3</v>
      </c>
      <c r="Q238" s="47">
        <f>AVEDEV(F250:F253)</f>
        <v>22.844444444444445</v>
      </c>
      <c r="R238" s="102">
        <f>AVERAGE(I250:I253)</f>
        <v>23.65</v>
      </c>
      <c r="S238" s="47">
        <v>4</v>
      </c>
      <c r="T238" s="47">
        <f>AVEDEV(I250:I253)</f>
        <v>4.3</v>
      </c>
    </row>
    <row r="239" spans="1:20" x14ac:dyDescent="0.25">
      <c r="A239" s="4" t="s">
        <v>14</v>
      </c>
      <c r="B239" s="4" t="s">
        <v>8</v>
      </c>
      <c r="C239" s="4">
        <v>43161</v>
      </c>
      <c r="D239" s="16">
        <v>33</v>
      </c>
      <c r="E239" s="16" t="s">
        <v>4</v>
      </c>
      <c r="F239" s="17">
        <v>7</v>
      </c>
      <c r="H239" s="18">
        <v>9.1</v>
      </c>
      <c r="I239" s="18">
        <v>3</v>
      </c>
    </row>
    <row r="240" spans="1:20" x14ac:dyDescent="0.25">
      <c r="A240" s="8" t="s">
        <v>14</v>
      </c>
      <c r="B240" s="8" t="s">
        <v>8</v>
      </c>
      <c r="C240" s="8">
        <v>43165</v>
      </c>
      <c r="D240" s="10">
        <v>34</v>
      </c>
      <c r="E240" s="10" t="s">
        <v>4</v>
      </c>
      <c r="F240" s="19">
        <v>13.4</v>
      </c>
      <c r="G240" s="7"/>
      <c r="H240" s="20">
        <v>11</v>
      </c>
      <c r="I240" s="20">
        <v>3.2</v>
      </c>
    </row>
    <row r="241" spans="1:20" x14ac:dyDescent="0.25">
      <c r="A241" s="8" t="s">
        <v>14</v>
      </c>
      <c r="B241" s="8" t="s">
        <v>8</v>
      </c>
      <c r="C241" s="8">
        <v>43165</v>
      </c>
      <c r="D241" s="10">
        <v>34</v>
      </c>
      <c r="E241" s="10" t="s">
        <v>4</v>
      </c>
      <c r="F241" s="19">
        <v>14.8</v>
      </c>
      <c r="G241" s="7"/>
      <c r="H241" s="20">
        <v>15.3</v>
      </c>
      <c r="I241" s="20">
        <v>6.7</v>
      </c>
    </row>
    <row r="242" spans="1:20" x14ac:dyDescent="0.25">
      <c r="A242" s="8" t="s">
        <v>14</v>
      </c>
      <c r="B242" s="8" t="s">
        <v>8</v>
      </c>
      <c r="C242" s="8">
        <v>43165</v>
      </c>
      <c r="D242" s="10">
        <v>34</v>
      </c>
      <c r="E242" s="10" t="s">
        <v>4</v>
      </c>
      <c r="F242" s="19">
        <v>20.100000000000001</v>
      </c>
      <c r="G242" s="7"/>
      <c r="H242" s="20">
        <v>15.9</v>
      </c>
      <c r="I242" s="20">
        <v>6.6</v>
      </c>
    </row>
    <row r="243" spans="1:20" x14ac:dyDescent="0.25">
      <c r="A243" s="6" t="s">
        <v>14</v>
      </c>
      <c r="B243" s="6" t="s">
        <v>8</v>
      </c>
      <c r="C243" s="6">
        <v>43172</v>
      </c>
      <c r="D243" s="13">
        <v>35</v>
      </c>
      <c r="E243" s="13" t="s">
        <v>5</v>
      </c>
      <c r="F243" s="21">
        <v>52.9</v>
      </c>
      <c r="G243" s="22">
        <f>0.73*0.73*0.85*0.52</f>
        <v>0.2355418</v>
      </c>
      <c r="H243" s="22">
        <v>26.7</v>
      </c>
      <c r="I243" s="22">
        <v>17.8</v>
      </c>
    </row>
    <row r="244" spans="1:20" x14ac:dyDescent="0.25">
      <c r="A244" s="6" t="s">
        <v>14</v>
      </c>
      <c r="B244" s="6" t="s">
        <v>8</v>
      </c>
      <c r="C244" s="6">
        <v>43172</v>
      </c>
      <c r="D244" s="13">
        <v>35</v>
      </c>
      <c r="E244" s="13" t="s">
        <v>5</v>
      </c>
      <c r="F244" s="21">
        <v>95.5</v>
      </c>
      <c r="G244" s="22">
        <v>0.21</v>
      </c>
      <c r="H244" s="22">
        <v>28.2</v>
      </c>
      <c r="I244" s="22">
        <v>18.3</v>
      </c>
    </row>
    <row r="245" spans="1:20" x14ac:dyDescent="0.25">
      <c r="A245" s="6" t="s">
        <v>14</v>
      </c>
      <c r="B245" s="6" t="s">
        <v>8</v>
      </c>
      <c r="C245" s="6">
        <v>43174</v>
      </c>
      <c r="D245" s="13">
        <v>35</v>
      </c>
      <c r="E245" s="13" t="s">
        <v>5</v>
      </c>
      <c r="F245" s="21">
        <v>78.599999999999994</v>
      </c>
      <c r="G245" s="22">
        <v>0.15</v>
      </c>
      <c r="H245" s="22">
        <v>51.3</v>
      </c>
      <c r="I245" s="22">
        <v>18.100000000000001</v>
      </c>
    </row>
    <row r="246" spans="1:20" x14ac:dyDescent="0.25">
      <c r="A246" s="6" t="s">
        <v>14</v>
      </c>
      <c r="B246" s="6" t="s">
        <v>8</v>
      </c>
      <c r="C246" s="6">
        <v>43174</v>
      </c>
      <c r="D246" s="13">
        <v>35</v>
      </c>
      <c r="E246" s="13" t="s">
        <v>5</v>
      </c>
      <c r="F246" s="21">
        <v>58.1</v>
      </c>
      <c r="G246" s="22"/>
      <c r="H246" s="22">
        <v>16.399999999999999</v>
      </c>
      <c r="I246" s="22">
        <v>9.3000000000000007</v>
      </c>
    </row>
    <row r="247" spans="1:20" x14ac:dyDescent="0.25">
      <c r="A247" s="6" t="s">
        <v>14</v>
      </c>
      <c r="B247" s="6" t="s">
        <v>8</v>
      </c>
      <c r="C247" s="6">
        <v>43174</v>
      </c>
      <c r="D247" s="13">
        <v>35</v>
      </c>
      <c r="E247" s="13" t="s">
        <v>5</v>
      </c>
      <c r="F247" s="21">
        <v>76.099999999999994</v>
      </c>
      <c r="G247" s="22"/>
      <c r="H247" s="22">
        <v>46.6</v>
      </c>
      <c r="I247" s="22">
        <v>17.7</v>
      </c>
    </row>
    <row r="248" spans="1:20" x14ac:dyDescent="0.25">
      <c r="A248" s="6" t="s">
        <v>14</v>
      </c>
      <c r="B248" s="6" t="s">
        <v>8</v>
      </c>
      <c r="C248" s="6">
        <v>43174</v>
      </c>
      <c r="D248" s="13">
        <v>35</v>
      </c>
      <c r="E248" s="13" t="s">
        <v>5</v>
      </c>
      <c r="F248" s="21">
        <v>19.2</v>
      </c>
      <c r="G248" s="22"/>
      <c r="H248" s="22">
        <v>20.100000000000001</v>
      </c>
      <c r="I248" s="22">
        <v>10.9</v>
      </c>
    </row>
    <row r="249" spans="1:20" x14ac:dyDescent="0.25">
      <c r="A249" s="6" t="s">
        <v>14</v>
      </c>
      <c r="B249" s="6" t="s">
        <v>8</v>
      </c>
      <c r="C249" s="6">
        <v>43174</v>
      </c>
      <c r="D249" s="13">
        <v>35</v>
      </c>
      <c r="E249" s="13" t="s">
        <v>5</v>
      </c>
      <c r="F249" s="21">
        <v>37.799999999999997</v>
      </c>
      <c r="G249" s="22"/>
      <c r="H249" s="22"/>
      <c r="I249" s="22"/>
    </row>
    <row r="250" spans="1:20" x14ac:dyDescent="0.25">
      <c r="A250" s="6" t="s">
        <v>14</v>
      </c>
      <c r="B250" s="6" t="s">
        <v>8</v>
      </c>
      <c r="C250" s="6">
        <v>43178</v>
      </c>
      <c r="D250" s="13">
        <v>36</v>
      </c>
      <c r="E250" s="13" t="s">
        <v>5</v>
      </c>
      <c r="F250" s="21">
        <v>105.1</v>
      </c>
      <c r="G250" s="22">
        <v>0.35</v>
      </c>
      <c r="H250" s="22">
        <v>48.9</v>
      </c>
      <c r="I250" s="22">
        <v>27.9</v>
      </c>
    </row>
    <row r="251" spans="1:20" x14ac:dyDescent="0.25">
      <c r="A251" s="6" t="s">
        <v>14</v>
      </c>
      <c r="B251" s="6" t="s">
        <v>8</v>
      </c>
      <c r="C251" s="6">
        <v>43178</v>
      </c>
      <c r="D251" s="13">
        <v>36</v>
      </c>
      <c r="E251" s="13" t="s">
        <v>5</v>
      </c>
      <c r="F251" s="21">
        <v>41.3</v>
      </c>
      <c r="G251" s="22">
        <v>0.2</v>
      </c>
      <c r="H251" s="22">
        <v>49.6</v>
      </c>
      <c r="I251" s="22">
        <v>28</v>
      </c>
    </row>
    <row r="252" spans="1:20" x14ac:dyDescent="0.25">
      <c r="A252" s="6" t="s">
        <v>14</v>
      </c>
      <c r="B252" s="6" t="s">
        <v>8</v>
      </c>
      <c r="C252" s="6">
        <v>43180</v>
      </c>
      <c r="D252" s="13">
        <v>36</v>
      </c>
      <c r="E252" s="13" t="s">
        <v>5</v>
      </c>
      <c r="F252" s="21"/>
      <c r="G252" s="22">
        <v>0.28000000000000003</v>
      </c>
      <c r="H252" s="5">
        <v>30.3</v>
      </c>
      <c r="I252" s="5">
        <v>19.7</v>
      </c>
    </row>
    <row r="253" spans="1:20" x14ac:dyDescent="0.25">
      <c r="A253" s="6" t="s">
        <v>14</v>
      </c>
      <c r="B253" s="6" t="s">
        <v>8</v>
      </c>
      <c r="C253" s="6">
        <v>43180</v>
      </c>
      <c r="D253" s="13">
        <v>36</v>
      </c>
      <c r="E253" s="13" t="s">
        <v>5</v>
      </c>
      <c r="F253" s="21">
        <v>80.3</v>
      </c>
      <c r="G253" s="9"/>
      <c r="H253" s="22">
        <v>29.3</v>
      </c>
      <c r="I253" s="22">
        <v>19</v>
      </c>
    </row>
    <row r="254" spans="1:20" x14ac:dyDescent="0.25">
      <c r="A254" s="4" t="s">
        <v>15</v>
      </c>
      <c r="B254" s="4" t="s">
        <v>8</v>
      </c>
      <c r="C254" s="4">
        <v>43082</v>
      </c>
      <c r="D254" s="3">
        <v>21</v>
      </c>
      <c r="E254" s="16" t="s">
        <v>4</v>
      </c>
      <c r="F254" s="17">
        <v>8.4</v>
      </c>
      <c r="H254" s="17">
        <v>10.4</v>
      </c>
      <c r="I254" s="17">
        <v>6.1</v>
      </c>
    </row>
    <row r="255" spans="1:20" x14ac:dyDescent="0.25">
      <c r="A255" s="4" t="s">
        <v>15</v>
      </c>
      <c r="B255" s="4" t="s">
        <v>8</v>
      </c>
      <c r="C255" s="4">
        <v>43082</v>
      </c>
      <c r="D255" s="3">
        <v>21</v>
      </c>
      <c r="E255" s="16" t="s">
        <v>4</v>
      </c>
      <c r="F255" s="17"/>
      <c r="H255" s="17">
        <v>14.4</v>
      </c>
      <c r="I255" s="17">
        <v>6.1</v>
      </c>
      <c r="K255" s="45" t="s">
        <v>15</v>
      </c>
      <c r="L255" s="45" t="s">
        <v>37</v>
      </c>
      <c r="M255" s="45" t="s">
        <v>36</v>
      </c>
      <c r="N255" s="45" t="s">
        <v>64</v>
      </c>
      <c r="O255" s="45" t="s">
        <v>38</v>
      </c>
      <c r="P255" s="45" t="s">
        <v>36</v>
      </c>
      <c r="Q255" s="45" t="s">
        <v>64</v>
      </c>
      <c r="R255" s="45" t="s">
        <v>6</v>
      </c>
      <c r="S255" s="45" t="s">
        <v>36</v>
      </c>
      <c r="T255" s="45" t="s">
        <v>64</v>
      </c>
    </row>
    <row r="256" spans="1:20" x14ac:dyDescent="0.25">
      <c r="A256" s="4" t="s">
        <v>15</v>
      </c>
      <c r="B256" s="4" t="s">
        <v>8</v>
      </c>
      <c r="C256" s="4">
        <v>43108</v>
      </c>
      <c r="D256" s="3">
        <v>25</v>
      </c>
      <c r="E256" s="16" t="s">
        <v>4</v>
      </c>
      <c r="F256" s="17">
        <v>7.1</v>
      </c>
      <c r="H256" s="17">
        <v>7.7</v>
      </c>
      <c r="I256" s="17">
        <v>2.4</v>
      </c>
      <c r="K256" s="48">
        <v>18</v>
      </c>
      <c r="L256" s="48"/>
      <c r="M256" s="48"/>
      <c r="N256" s="48"/>
      <c r="O256" s="48"/>
      <c r="P256" s="48"/>
      <c r="Q256" s="48"/>
      <c r="R256" s="48"/>
      <c r="S256" s="48"/>
      <c r="T256" s="45"/>
    </row>
    <row r="257" spans="1:20" x14ac:dyDescent="0.25">
      <c r="A257" s="4" t="s">
        <v>15</v>
      </c>
      <c r="B257" s="4" t="s">
        <v>8</v>
      </c>
      <c r="C257" s="4">
        <v>43108</v>
      </c>
      <c r="D257" s="3">
        <v>25</v>
      </c>
      <c r="E257" s="16" t="s">
        <v>4</v>
      </c>
      <c r="F257" s="17">
        <v>7.1</v>
      </c>
      <c r="H257" s="17">
        <v>7.3</v>
      </c>
      <c r="I257" s="17">
        <v>1.2</v>
      </c>
      <c r="K257" s="48">
        <v>19</v>
      </c>
      <c r="L257" s="48"/>
      <c r="M257" s="48"/>
      <c r="N257" s="48"/>
      <c r="O257" s="48"/>
      <c r="P257" s="48"/>
      <c r="Q257" s="48"/>
      <c r="R257" s="48"/>
      <c r="S257" s="48"/>
      <c r="T257" s="45"/>
    </row>
    <row r="258" spans="1:20" x14ac:dyDescent="0.25">
      <c r="A258" s="4" t="s">
        <v>15</v>
      </c>
      <c r="B258" s="4" t="s">
        <v>8</v>
      </c>
      <c r="C258" s="4">
        <v>43110</v>
      </c>
      <c r="D258" s="3">
        <v>25</v>
      </c>
      <c r="E258" s="16" t="s">
        <v>4</v>
      </c>
      <c r="F258" s="17">
        <v>7.8</v>
      </c>
      <c r="H258" s="17">
        <v>12.4</v>
      </c>
      <c r="I258" s="17">
        <v>4.5999999999999996</v>
      </c>
      <c r="K258" s="48">
        <v>20</v>
      </c>
      <c r="L258" s="48"/>
      <c r="M258" s="48"/>
      <c r="N258" s="48"/>
      <c r="O258" s="48"/>
      <c r="P258" s="48"/>
      <c r="Q258" s="48"/>
      <c r="R258" s="48"/>
      <c r="S258" s="48"/>
      <c r="T258" s="45"/>
    </row>
    <row r="259" spans="1:20" x14ac:dyDescent="0.25">
      <c r="A259" s="4" t="s">
        <v>15</v>
      </c>
      <c r="B259" s="4" t="s">
        <v>8</v>
      </c>
      <c r="C259" s="4">
        <v>43110</v>
      </c>
      <c r="D259" s="3">
        <v>25</v>
      </c>
      <c r="E259" s="16" t="s">
        <v>4</v>
      </c>
      <c r="F259" s="17">
        <v>7</v>
      </c>
      <c r="H259" s="17">
        <v>9.6999999999999993</v>
      </c>
      <c r="I259" s="17">
        <v>3</v>
      </c>
      <c r="K259" s="48">
        <v>21</v>
      </c>
      <c r="L259" s="101">
        <f>AVERAGE(H254:H255)</f>
        <v>12.4</v>
      </c>
      <c r="M259" s="48">
        <v>2</v>
      </c>
      <c r="N259" s="48"/>
      <c r="O259" s="101">
        <f>AVERAGE(F254:F255)</f>
        <v>8.4</v>
      </c>
      <c r="P259" s="48">
        <v>1</v>
      </c>
      <c r="Q259" s="48"/>
      <c r="R259" s="101">
        <f>AVERAGE(I254:I255)</f>
        <v>6.1</v>
      </c>
      <c r="S259" s="48">
        <v>2</v>
      </c>
      <c r="T259" s="45"/>
    </row>
    <row r="260" spans="1:20" x14ac:dyDescent="0.25">
      <c r="A260" s="4" t="s">
        <v>15</v>
      </c>
      <c r="B260" s="4" t="s">
        <v>8</v>
      </c>
      <c r="C260" s="4">
        <v>43115</v>
      </c>
      <c r="D260" s="3">
        <v>26</v>
      </c>
      <c r="E260" s="16" t="s">
        <v>4</v>
      </c>
      <c r="F260" s="17">
        <v>10.5</v>
      </c>
      <c r="H260" s="17">
        <v>12.2</v>
      </c>
      <c r="I260" s="17">
        <v>5.3</v>
      </c>
      <c r="K260" s="48">
        <v>22</v>
      </c>
      <c r="L260" s="48"/>
      <c r="M260" s="48"/>
      <c r="N260" s="48"/>
      <c r="O260" s="48"/>
      <c r="P260" s="48"/>
      <c r="Q260" s="48"/>
      <c r="R260" s="48"/>
      <c r="S260" s="48"/>
      <c r="T260" s="45"/>
    </row>
    <row r="261" spans="1:20" x14ac:dyDescent="0.25">
      <c r="A261" s="4" t="s">
        <v>15</v>
      </c>
      <c r="B261" s="4" t="s">
        <v>8</v>
      </c>
      <c r="C261" s="4">
        <v>43115</v>
      </c>
      <c r="D261" s="3">
        <v>26</v>
      </c>
      <c r="E261" s="16" t="s">
        <v>4</v>
      </c>
      <c r="F261" s="17">
        <v>7.8</v>
      </c>
      <c r="H261" s="17">
        <v>9.9</v>
      </c>
      <c r="I261" s="17">
        <v>2.7</v>
      </c>
      <c r="K261" s="48">
        <v>23</v>
      </c>
      <c r="L261" s="48"/>
      <c r="M261" s="48"/>
      <c r="N261" s="48"/>
      <c r="O261" s="48"/>
      <c r="P261" s="48"/>
      <c r="Q261" s="48"/>
      <c r="R261" s="48"/>
      <c r="S261" s="48"/>
      <c r="T261" s="45"/>
    </row>
    <row r="262" spans="1:20" x14ac:dyDescent="0.25">
      <c r="A262" s="4" t="s">
        <v>15</v>
      </c>
      <c r="B262" s="4" t="s">
        <v>8</v>
      </c>
      <c r="C262" s="4">
        <v>43122</v>
      </c>
      <c r="D262" s="3">
        <v>27</v>
      </c>
      <c r="E262" s="16" t="s">
        <v>4</v>
      </c>
      <c r="F262" s="17">
        <v>5.4</v>
      </c>
      <c r="H262" s="17">
        <v>6.2</v>
      </c>
      <c r="I262" s="17">
        <v>3.2</v>
      </c>
      <c r="K262" s="48">
        <v>24</v>
      </c>
      <c r="L262" s="101"/>
      <c r="M262" s="48"/>
      <c r="N262" s="48"/>
      <c r="O262" s="101"/>
      <c r="P262" s="48"/>
      <c r="Q262" s="48"/>
      <c r="R262" s="101"/>
      <c r="S262" s="48"/>
      <c r="T262" s="45"/>
    </row>
    <row r="263" spans="1:20" x14ac:dyDescent="0.25">
      <c r="A263" s="4" t="s">
        <v>15</v>
      </c>
      <c r="B263" s="4" t="s">
        <v>8</v>
      </c>
      <c r="C263" s="4">
        <v>43122</v>
      </c>
      <c r="D263" s="3">
        <v>27</v>
      </c>
      <c r="E263" s="16" t="s">
        <v>4</v>
      </c>
      <c r="F263" s="17">
        <v>5.9</v>
      </c>
      <c r="H263" s="17">
        <v>7</v>
      </c>
      <c r="I263" s="17">
        <v>3</v>
      </c>
      <c r="K263" s="48">
        <v>25</v>
      </c>
      <c r="L263" s="101">
        <f>AVERAGE(H256:H259)</f>
        <v>9.2749999999999986</v>
      </c>
      <c r="M263" s="48">
        <v>4</v>
      </c>
      <c r="N263" s="48">
        <f>AVEDEV(H256:H259)</f>
        <v>1.7749999999999999</v>
      </c>
      <c r="O263" s="101">
        <f>AVERAGE(F256:F259)</f>
        <v>7.25</v>
      </c>
      <c r="P263" s="48">
        <v>4</v>
      </c>
      <c r="Q263" s="48">
        <f>AVEDEV(F256:F259)</f>
        <v>0.27500000000000013</v>
      </c>
      <c r="R263" s="101">
        <f>AVERAGE(I256:I259)</f>
        <v>2.8</v>
      </c>
      <c r="S263" s="48">
        <v>4</v>
      </c>
      <c r="T263" s="45">
        <f>AVEDEV(I256:I259)</f>
        <v>1</v>
      </c>
    </row>
    <row r="264" spans="1:20" x14ac:dyDescent="0.25">
      <c r="A264" s="8" t="s">
        <v>15</v>
      </c>
      <c r="B264" s="8" t="s">
        <v>8</v>
      </c>
      <c r="C264" s="8">
        <v>43130</v>
      </c>
      <c r="D264" s="7">
        <v>28</v>
      </c>
      <c r="E264" s="10" t="s">
        <v>4</v>
      </c>
      <c r="F264" s="19">
        <v>20.7</v>
      </c>
      <c r="G264" s="20"/>
      <c r="H264" s="19">
        <v>12</v>
      </c>
      <c r="I264" s="19">
        <v>7.1</v>
      </c>
      <c r="K264" s="48">
        <v>26</v>
      </c>
      <c r="L264" s="101">
        <f>AVERAGE(H260:H261)</f>
        <v>11.05</v>
      </c>
      <c r="M264" s="48">
        <v>2</v>
      </c>
      <c r="N264" s="48"/>
      <c r="O264" s="101">
        <f>AVERAGE(F260:F261)</f>
        <v>9.15</v>
      </c>
      <c r="P264" s="48">
        <v>2</v>
      </c>
      <c r="Q264" s="48"/>
      <c r="R264" s="101">
        <f>AVERAGE(I260:I261)</f>
        <v>4</v>
      </c>
      <c r="S264" s="48">
        <v>2</v>
      </c>
      <c r="T264" s="45"/>
    </row>
    <row r="265" spans="1:20" x14ac:dyDescent="0.25">
      <c r="A265" s="8" t="s">
        <v>15</v>
      </c>
      <c r="B265" s="8" t="s">
        <v>8</v>
      </c>
      <c r="C265" s="8">
        <v>43130</v>
      </c>
      <c r="D265" s="7">
        <v>28</v>
      </c>
      <c r="E265" s="10" t="s">
        <v>4</v>
      </c>
      <c r="F265" s="19">
        <v>7.1</v>
      </c>
      <c r="G265" s="20"/>
      <c r="H265" s="19">
        <v>6.4</v>
      </c>
      <c r="I265" s="19">
        <v>3.9</v>
      </c>
      <c r="K265" s="48">
        <v>27</v>
      </c>
      <c r="L265" s="101">
        <f>AVERAGE(H262:H263)</f>
        <v>6.6</v>
      </c>
      <c r="M265" s="48">
        <v>2</v>
      </c>
      <c r="N265" s="48"/>
      <c r="O265" s="101">
        <f>AVERAGE(F262:F263)</f>
        <v>5.65</v>
      </c>
      <c r="P265" s="48">
        <v>2</v>
      </c>
      <c r="Q265" s="48"/>
      <c r="R265" s="101">
        <f>AVERAGE(I262:I263)</f>
        <v>3.1</v>
      </c>
      <c r="S265" s="48">
        <v>2</v>
      </c>
      <c r="T265" s="45"/>
    </row>
    <row r="266" spans="1:20" x14ac:dyDescent="0.25">
      <c r="A266" s="6" t="s">
        <v>15</v>
      </c>
      <c r="B266" s="6" t="s">
        <v>8</v>
      </c>
      <c r="C266" s="6">
        <v>43133</v>
      </c>
      <c r="D266" s="5">
        <v>29</v>
      </c>
      <c r="E266" s="13" t="s">
        <v>5</v>
      </c>
      <c r="F266" s="21">
        <v>48.1</v>
      </c>
      <c r="G266" s="23">
        <f>0.38*0.38*0.46*0.52</f>
        <v>3.4540479999999998E-2</v>
      </c>
      <c r="H266" s="21">
        <v>27</v>
      </c>
      <c r="I266" s="21">
        <v>13.6</v>
      </c>
      <c r="K266" s="48">
        <v>28</v>
      </c>
      <c r="L266" s="101">
        <f>AVERAGE(H264:H265)</f>
        <v>9.1999999999999993</v>
      </c>
      <c r="M266" s="48">
        <v>2</v>
      </c>
      <c r="N266" s="48"/>
      <c r="O266" s="101">
        <f>AVERAGE(F264:F265)</f>
        <v>13.899999999999999</v>
      </c>
      <c r="P266" s="48">
        <v>2</v>
      </c>
      <c r="Q266" s="48"/>
      <c r="R266" s="101">
        <f>AVERAGE(H264:H265)</f>
        <v>9.1999999999999993</v>
      </c>
      <c r="S266" s="48">
        <v>2</v>
      </c>
      <c r="T266" s="48"/>
    </row>
    <row r="267" spans="1:20" x14ac:dyDescent="0.25">
      <c r="A267" s="6" t="s">
        <v>15</v>
      </c>
      <c r="B267" s="6" t="s">
        <v>8</v>
      </c>
      <c r="C267" s="6">
        <v>43133</v>
      </c>
      <c r="D267" s="5">
        <v>29</v>
      </c>
      <c r="E267" s="13" t="s">
        <v>5</v>
      </c>
      <c r="F267" s="21">
        <v>64.3</v>
      </c>
      <c r="G267" s="22"/>
      <c r="H267" s="21"/>
      <c r="I267" s="21"/>
      <c r="K267" s="47">
        <v>29</v>
      </c>
      <c r="L267" s="102">
        <f>AVERAGE(H266:H269)</f>
        <v>24.633333333333336</v>
      </c>
      <c r="M267" s="47">
        <v>3</v>
      </c>
      <c r="N267" s="47">
        <f>AVEDEV(H266:H269)</f>
        <v>3.5555555555555549</v>
      </c>
      <c r="O267" s="102">
        <f>AVERAGE(F266:F269)</f>
        <v>53.825000000000003</v>
      </c>
      <c r="P267" s="47">
        <v>4</v>
      </c>
      <c r="Q267" s="47">
        <f>AVEDEV(F266:F269)</f>
        <v>8.375</v>
      </c>
      <c r="R267" s="102">
        <f>AVERAGE(I266:I269)</f>
        <v>16.133333333333336</v>
      </c>
      <c r="S267" s="47">
        <v>3</v>
      </c>
      <c r="T267" s="47">
        <f>AVEDEV(I266:I269)</f>
        <v>3.3111111111111131</v>
      </c>
    </row>
    <row r="268" spans="1:20" x14ac:dyDescent="0.25">
      <c r="A268" s="6" t="s">
        <v>15</v>
      </c>
      <c r="B268" s="6" t="s">
        <v>8</v>
      </c>
      <c r="C268" s="6">
        <v>43137</v>
      </c>
      <c r="D268" s="5">
        <v>29</v>
      </c>
      <c r="E268" s="13" t="s">
        <v>5</v>
      </c>
      <c r="F268" s="21">
        <v>60.1</v>
      </c>
      <c r="G268" s="22">
        <v>7.8E-2</v>
      </c>
      <c r="H268" s="21">
        <v>27.6</v>
      </c>
      <c r="I268" s="21">
        <v>21.1</v>
      </c>
      <c r="K268" s="47">
        <v>30</v>
      </c>
      <c r="L268" s="102">
        <f>AVERAGE(H270:H271)</f>
        <v>23.35</v>
      </c>
      <c r="M268" s="47">
        <v>2</v>
      </c>
      <c r="N268" s="47"/>
      <c r="O268" s="102">
        <f>AVERAGE(F270:F271)</f>
        <v>43</v>
      </c>
      <c r="P268" s="47">
        <v>2</v>
      </c>
      <c r="Q268" s="47"/>
      <c r="R268" s="102">
        <f>AVERAGE(I270:I271)</f>
        <v>11.100000000000001</v>
      </c>
      <c r="S268" s="47">
        <v>2</v>
      </c>
      <c r="T268" s="45"/>
    </row>
    <row r="269" spans="1:20" x14ac:dyDescent="0.25">
      <c r="A269" s="6" t="s">
        <v>15</v>
      </c>
      <c r="B269" s="6" t="s">
        <v>8</v>
      </c>
      <c r="C269" s="6">
        <v>43137</v>
      </c>
      <c r="D269" s="5">
        <v>29</v>
      </c>
      <c r="E269" s="13" t="s">
        <v>5</v>
      </c>
      <c r="F269" s="21">
        <v>42.8</v>
      </c>
      <c r="G269" s="22"/>
      <c r="H269" s="21">
        <v>19.3</v>
      </c>
      <c r="I269" s="21">
        <v>13.7</v>
      </c>
      <c r="K269" s="48">
        <v>31</v>
      </c>
      <c r="L269" s="102"/>
      <c r="M269" s="47"/>
      <c r="N269" s="47"/>
      <c r="O269" s="102">
        <f>AVERAGE(F272:F273)</f>
        <v>28.15</v>
      </c>
      <c r="P269" s="47">
        <v>2</v>
      </c>
      <c r="Q269" s="47"/>
      <c r="R269" s="102"/>
      <c r="S269" s="47"/>
      <c r="T269" s="45"/>
    </row>
    <row r="270" spans="1:20" x14ac:dyDescent="0.25">
      <c r="A270" s="6" t="s">
        <v>15</v>
      </c>
      <c r="B270" s="6" t="s">
        <v>8</v>
      </c>
      <c r="C270" s="6">
        <v>43140</v>
      </c>
      <c r="D270" s="5">
        <v>30</v>
      </c>
      <c r="E270" s="13" t="s">
        <v>5</v>
      </c>
      <c r="F270" s="21">
        <v>40.299999999999997</v>
      </c>
      <c r="G270" s="22">
        <v>8.1000000000000003E-2</v>
      </c>
      <c r="H270" s="21">
        <v>26</v>
      </c>
      <c r="I270" s="21">
        <v>10.4</v>
      </c>
      <c r="K270" s="48">
        <v>32</v>
      </c>
      <c r="L270" s="47"/>
      <c r="M270" s="47"/>
      <c r="N270" s="47"/>
      <c r="O270" s="47"/>
      <c r="P270" s="47"/>
      <c r="Q270" s="47"/>
      <c r="R270" s="47"/>
      <c r="S270" s="47"/>
      <c r="T270" s="45"/>
    </row>
    <row r="271" spans="1:20" x14ac:dyDescent="0.25">
      <c r="A271" s="6" t="s">
        <v>15</v>
      </c>
      <c r="B271" s="6" t="s">
        <v>8</v>
      </c>
      <c r="C271" s="6">
        <v>43140</v>
      </c>
      <c r="D271" s="5">
        <v>30</v>
      </c>
      <c r="E271" s="13" t="s">
        <v>5</v>
      </c>
      <c r="F271" s="21">
        <v>45.7</v>
      </c>
      <c r="G271" s="22"/>
      <c r="H271" s="21">
        <v>20.7</v>
      </c>
      <c r="I271" s="21">
        <v>11.8</v>
      </c>
      <c r="K271" s="48">
        <v>33</v>
      </c>
      <c r="L271" s="102"/>
      <c r="M271" s="47"/>
      <c r="N271" s="47"/>
      <c r="O271" s="102"/>
      <c r="P271" s="47"/>
      <c r="Q271" s="47"/>
      <c r="R271" s="102"/>
      <c r="S271" s="47"/>
      <c r="T271" s="45"/>
    </row>
    <row r="272" spans="1:20" x14ac:dyDescent="0.25">
      <c r="A272" s="6" t="s">
        <v>15</v>
      </c>
      <c r="B272" s="6" t="s">
        <v>8</v>
      </c>
      <c r="C272" s="6">
        <v>43143</v>
      </c>
      <c r="D272" s="5">
        <v>31</v>
      </c>
      <c r="E272" s="13" t="s">
        <v>5</v>
      </c>
      <c r="F272" s="21">
        <v>29.8</v>
      </c>
      <c r="G272" s="22">
        <v>0.11</v>
      </c>
      <c r="H272" s="21"/>
      <c r="I272" s="21"/>
      <c r="K272" s="48">
        <v>34</v>
      </c>
      <c r="L272" s="102"/>
      <c r="M272" s="47"/>
      <c r="N272" s="47"/>
      <c r="O272" s="102"/>
      <c r="P272" s="47"/>
      <c r="Q272" s="47"/>
      <c r="R272" s="102"/>
      <c r="S272" s="47"/>
      <c r="T272" s="45"/>
    </row>
    <row r="273" spans="1:20" x14ac:dyDescent="0.25">
      <c r="A273" s="6" t="s">
        <v>15</v>
      </c>
      <c r="B273" s="6" t="s">
        <v>8</v>
      </c>
      <c r="C273" s="6">
        <v>43143</v>
      </c>
      <c r="D273" s="5">
        <v>31</v>
      </c>
      <c r="E273" s="13" t="s">
        <v>5</v>
      </c>
      <c r="F273" s="21">
        <v>26.5</v>
      </c>
      <c r="G273" s="22"/>
      <c r="H273" s="21"/>
      <c r="I273" s="21"/>
      <c r="K273" s="48">
        <v>35</v>
      </c>
      <c r="L273" s="102"/>
      <c r="M273" s="47"/>
      <c r="N273" s="47"/>
      <c r="O273" s="102"/>
      <c r="P273" s="47"/>
      <c r="Q273" s="47"/>
      <c r="R273" s="102"/>
      <c r="S273" s="47"/>
      <c r="T273" s="45"/>
    </row>
    <row r="274" spans="1:20" x14ac:dyDescent="0.25">
      <c r="A274" s="24"/>
      <c r="B274" s="24"/>
      <c r="C274" s="24"/>
      <c r="D274" s="16"/>
      <c r="E274" s="18"/>
      <c r="F274" s="18"/>
      <c r="H274" s="18"/>
      <c r="I274" s="18"/>
      <c r="K274" s="48">
        <v>36</v>
      </c>
      <c r="L274" s="102"/>
      <c r="M274" s="47"/>
      <c r="N274" s="47"/>
      <c r="O274" s="102"/>
      <c r="P274" s="47"/>
      <c r="Q274" s="47"/>
      <c r="R274" s="102"/>
      <c r="S274" s="47"/>
      <c r="T274" s="45"/>
    </row>
    <row r="275" spans="1:20" x14ac:dyDescent="0.25">
      <c r="A275" s="24"/>
      <c r="B275" s="24"/>
      <c r="C275" s="24"/>
      <c r="D275" s="16"/>
      <c r="E275" s="18"/>
      <c r="F275" s="18"/>
      <c r="H275" s="18"/>
      <c r="I275" s="18"/>
    </row>
    <row r="276" spans="1:20" x14ac:dyDescent="0.25">
      <c r="A276" s="24" t="s">
        <v>16</v>
      </c>
      <c r="B276" s="24" t="s">
        <v>8</v>
      </c>
      <c r="C276" s="24">
        <v>43087</v>
      </c>
      <c r="D276" s="16">
        <v>18</v>
      </c>
      <c r="E276" s="18" t="s">
        <v>4</v>
      </c>
      <c r="F276" s="18">
        <v>14.4</v>
      </c>
      <c r="H276" s="18">
        <v>11.4</v>
      </c>
      <c r="I276" s="18">
        <v>6.9</v>
      </c>
      <c r="K276" s="45" t="s">
        <v>16</v>
      </c>
      <c r="L276" s="45" t="s">
        <v>37</v>
      </c>
      <c r="M276" s="45" t="s">
        <v>36</v>
      </c>
      <c r="N276" s="45" t="s">
        <v>64</v>
      </c>
      <c r="O276" s="45" t="s">
        <v>38</v>
      </c>
      <c r="P276" s="45" t="s">
        <v>36</v>
      </c>
      <c r="Q276" s="45" t="s">
        <v>64</v>
      </c>
      <c r="R276" s="45" t="s">
        <v>6</v>
      </c>
      <c r="S276" s="45" t="s">
        <v>36</v>
      </c>
      <c r="T276" s="45" t="s">
        <v>64</v>
      </c>
    </row>
    <row r="277" spans="1:20" x14ac:dyDescent="0.25">
      <c r="A277" s="24" t="s">
        <v>16</v>
      </c>
      <c r="B277" s="24" t="s">
        <v>8</v>
      </c>
      <c r="C277" s="24">
        <v>43087</v>
      </c>
      <c r="D277" s="16">
        <v>18</v>
      </c>
      <c r="E277" s="18" t="s">
        <v>4</v>
      </c>
      <c r="F277" s="18">
        <v>8.9</v>
      </c>
      <c r="H277" s="18"/>
      <c r="I277" s="18"/>
      <c r="K277" s="48">
        <v>18</v>
      </c>
      <c r="L277" s="101">
        <f>AVERAGE(H276)</f>
        <v>11.4</v>
      </c>
      <c r="M277" s="48">
        <v>1</v>
      </c>
      <c r="N277" s="48"/>
      <c r="O277" s="101">
        <f>AVERAGE(F276:F277)</f>
        <v>11.65</v>
      </c>
      <c r="P277" s="48">
        <v>2</v>
      </c>
      <c r="Q277" s="48"/>
      <c r="R277" s="101">
        <f>AVERAGE(I276)</f>
        <v>6.9</v>
      </c>
      <c r="S277" s="48">
        <v>1</v>
      </c>
      <c r="T277" s="45"/>
    </row>
    <row r="278" spans="1:20" x14ac:dyDescent="0.25">
      <c r="A278" s="24" t="s">
        <v>16</v>
      </c>
      <c r="B278" s="24" t="s">
        <v>8</v>
      </c>
      <c r="C278" s="24">
        <v>43091</v>
      </c>
      <c r="D278" s="25">
        <v>19</v>
      </c>
      <c r="E278" s="18" t="s">
        <v>4</v>
      </c>
      <c r="F278" s="18">
        <v>17</v>
      </c>
      <c r="H278" s="18">
        <v>12.8</v>
      </c>
      <c r="I278" s="18">
        <v>3.3</v>
      </c>
      <c r="K278" s="48">
        <v>19</v>
      </c>
      <c r="L278" s="101">
        <f>AVERAGE(H278:H279)</f>
        <v>12.05</v>
      </c>
      <c r="M278" s="48">
        <v>2</v>
      </c>
      <c r="N278" s="48"/>
      <c r="O278" s="101">
        <f>AVERAGE(F278:F279)</f>
        <v>13.25</v>
      </c>
      <c r="P278" s="48">
        <v>2</v>
      </c>
      <c r="Q278" s="48"/>
      <c r="R278" s="101">
        <f>AVERAGE(I278:I279)</f>
        <v>3.5</v>
      </c>
      <c r="S278" s="48">
        <v>2</v>
      </c>
      <c r="T278" s="45"/>
    </row>
    <row r="279" spans="1:20" x14ac:dyDescent="0.25">
      <c r="A279" s="24" t="s">
        <v>16</v>
      </c>
      <c r="B279" s="24" t="s">
        <v>8</v>
      </c>
      <c r="C279" s="24">
        <v>43091</v>
      </c>
      <c r="D279" s="16">
        <v>19</v>
      </c>
      <c r="E279" s="18" t="s">
        <v>4</v>
      </c>
      <c r="F279" s="18">
        <v>9.5</v>
      </c>
      <c r="H279" s="18">
        <v>11.3</v>
      </c>
      <c r="I279" s="18">
        <v>3.7</v>
      </c>
      <c r="K279" s="48">
        <v>20</v>
      </c>
      <c r="L279" s="48"/>
      <c r="M279" s="48"/>
      <c r="N279" s="48"/>
      <c r="O279" s="48"/>
      <c r="P279" s="48"/>
      <c r="Q279" s="48"/>
      <c r="R279" s="48"/>
      <c r="S279" s="48"/>
      <c r="T279" s="45"/>
    </row>
    <row r="280" spans="1:20" x14ac:dyDescent="0.25">
      <c r="A280" s="24" t="s">
        <v>16</v>
      </c>
      <c r="B280" s="24" t="s">
        <v>8</v>
      </c>
      <c r="C280" s="24">
        <v>43119</v>
      </c>
      <c r="D280" s="16">
        <v>22</v>
      </c>
      <c r="E280" s="18" t="s">
        <v>4</v>
      </c>
      <c r="F280" s="18">
        <v>16.2</v>
      </c>
      <c r="H280" s="18">
        <v>13.2</v>
      </c>
      <c r="I280" s="18">
        <v>3.6</v>
      </c>
      <c r="K280" s="48">
        <v>21</v>
      </c>
      <c r="L280" s="101"/>
      <c r="M280" s="48"/>
      <c r="N280" s="48"/>
      <c r="O280" s="101"/>
      <c r="P280" s="48"/>
      <c r="Q280" s="48"/>
      <c r="R280" s="101"/>
      <c r="S280" s="48"/>
      <c r="T280" s="45"/>
    </row>
    <row r="281" spans="1:20" x14ac:dyDescent="0.25">
      <c r="A281" s="24" t="s">
        <v>16</v>
      </c>
      <c r="B281" s="24" t="s">
        <v>8</v>
      </c>
      <c r="C281" s="24">
        <v>43119</v>
      </c>
      <c r="D281" s="16">
        <v>22</v>
      </c>
      <c r="E281" s="18" t="s">
        <v>4</v>
      </c>
      <c r="F281" s="18">
        <v>12.5</v>
      </c>
      <c r="H281" s="18">
        <v>11.1</v>
      </c>
      <c r="I281" s="18">
        <v>2.9</v>
      </c>
      <c r="K281" s="48">
        <v>22</v>
      </c>
      <c r="L281" s="101">
        <f>AVERAGE(H280:H281)</f>
        <v>12.149999999999999</v>
      </c>
      <c r="M281" s="48">
        <v>2</v>
      </c>
      <c r="N281" s="48"/>
      <c r="O281" s="101">
        <f>AVERAGE(F280:F281)</f>
        <v>14.35</v>
      </c>
      <c r="P281" s="48">
        <v>2</v>
      </c>
      <c r="Q281" s="48"/>
      <c r="R281" s="101">
        <f>AVERAGE(I280:I281)</f>
        <v>3.25</v>
      </c>
      <c r="S281" s="48">
        <v>2</v>
      </c>
      <c r="T281" s="45"/>
    </row>
    <row r="282" spans="1:20" x14ac:dyDescent="0.25">
      <c r="A282" s="24" t="s">
        <v>16</v>
      </c>
      <c r="B282" s="24" t="s">
        <v>8</v>
      </c>
      <c r="C282" s="24">
        <v>43133</v>
      </c>
      <c r="D282" s="16">
        <v>25</v>
      </c>
      <c r="E282" s="18" t="s">
        <v>4</v>
      </c>
      <c r="F282" s="18">
        <v>9.9</v>
      </c>
      <c r="H282" s="18">
        <v>8.6999999999999993</v>
      </c>
      <c r="I282" s="18">
        <v>3</v>
      </c>
      <c r="K282" s="48">
        <v>23</v>
      </c>
      <c r="L282" s="48"/>
      <c r="M282" s="48"/>
      <c r="N282" s="48"/>
      <c r="O282" s="48"/>
      <c r="P282" s="48"/>
      <c r="Q282" s="48"/>
      <c r="R282" s="48"/>
      <c r="S282" s="48"/>
      <c r="T282" s="45"/>
    </row>
    <row r="283" spans="1:20" x14ac:dyDescent="0.25">
      <c r="A283" s="24" t="s">
        <v>16</v>
      </c>
      <c r="B283" s="24" t="s">
        <v>8</v>
      </c>
      <c r="C283" s="24">
        <v>43133</v>
      </c>
      <c r="D283" s="16">
        <v>25</v>
      </c>
      <c r="E283" s="18" t="s">
        <v>4</v>
      </c>
      <c r="F283" s="18">
        <v>9.1</v>
      </c>
      <c r="H283" s="18">
        <v>8.3000000000000007</v>
      </c>
      <c r="I283" s="18">
        <v>2.9</v>
      </c>
      <c r="K283" s="48">
        <v>24</v>
      </c>
      <c r="L283" s="101"/>
      <c r="M283" s="48"/>
      <c r="N283" s="48"/>
      <c r="O283" s="101"/>
      <c r="P283" s="48"/>
      <c r="Q283" s="48"/>
      <c r="R283" s="101"/>
      <c r="S283" s="48"/>
      <c r="T283" s="45"/>
    </row>
    <row r="284" spans="1:20" x14ac:dyDescent="0.25">
      <c r="A284" s="24" t="s">
        <v>16</v>
      </c>
      <c r="B284" s="24" t="s">
        <v>8</v>
      </c>
      <c r="C284" s="24">
        <v>43137</v>
      </c>
      <c r="D284" s="16">
        <v>25</v>
      </c>
      <c r="E284" s="18" t="s">
        <v>4</v>
      </c>
      <c r="F284" s="18">
        <v>7.9</v>
      </c>
      <c r="H284" s="18">
        <v>9.4</v>
      </c>
      <c r="I284" s="18">
        <v>3.4</v>
      </c>
      <c r="K284" s="48">
        <v>25</v>
      </c>
      <c r="L284" s="101">
        <f>AVERAGE(H282:H284)</f>
        <v>8.7999999999999989</v>
      </c>
      <c r="M284" s="48">
        <v>3</v>
      </c>
      <c r="N284" s="48">
        <f>AVEDEV(H282:H284)</f>
        <v>0.39999999999999974</v>
      </c>
      <c r="O284" s="101">
        <f>AVERAGE(F282:F284)</f>
        <v>8.9666666666666668</v>
      </c>
      <c r="P284" s="48">
        <v>3</v>
      </c>
      <c r="Q284" s="48">
        <f>AVEDEV(F282:F284)</f>
        <v>0.71111111111111092</v>
      </c>
      <c r="R284" s="101">
        <f>AVERAGE(I282:I284)</f>
        <v>3.1</v>
      </c>
      <c r="S284" s="48">
        <v>3</v>
      </c>
      <c r="T284" s="45">
        <f>AVEDEV(I282:I284)</f>
        <v>0.20000000000000004</v>
      </c>
    </row>
    <row r="285" spans="1:20" x14ac:dyDescent="0.25">
      <c r="A285" s="11" t="s">
        <v>16</v>
      </c>
      <c r="B285" s="11" t="s">
        <v>8</v>
      </c>
      <c r="C285" s="11">
        <v>43143</v>
      </c>
      <c r="D285" s="10">
        <v>26</v>
      </c>
      <c r="E285" s="18" t="s">
        <v>4</v>
      </c>
      <c r="F285" s="20">
        <v>14.4</v>
      </c>
      <c r="G285" s="20"/>
      <c r="H285" s="20">
        <v>14.4</v>
      </c>
      <c r="I285" s="20">
        <v>4.0999999999999996</v>
      </c>
      <c r="K285" s="48">
        <v>26</v>
      </c>
      <c r="L285" s="101">
        <f>AVERAGE(H285:H286)</f>
        <v>14.350000000000001</v>
      </c>
      <c r="M285" s="48">
        <v>2</v>
      </c>
      <c r="N285" s="48"/>
      <c r="O285" s="101">
        <f>AVERAGE(F285:F286)</f>
        <v>19.7</v>
      </c>
      <c r="P285" s="48">
        <v>2</v>
      </c>
      <c r="Q285" s="48"/>
      <c r="R285" s="101">
        <f>AVERAGE(I285:I286)</f>
        <v>6.6499999999999995</v>
      </c>
      <c r="S285" s="48">
        <v>2</v>
      </c>
      <c r="T285" s="45"/>
    </row>
    <row r="286" spans="1:20" x14ac:dyDescent="0.25">
      <c r="A286" s="11" t="s">
        <v>16</v>
      </c>
      <c r="B286" s="11" t="s">
        <v>8</v>
      </c>
      <c r="C286" s="11">
        <v>43143</v>
      </c>
      <c r="D286" s="10">
        <v>26</v>
      </c>
      <c r="E286" s="18" t="s">
        <v>4</v>
      </c>
      <c r="F286" s="20">
        <v>25</v>
      </c>
      <c r="G286" s="20"/>
      <c r="H286" s="20">
        <v>14.3</v>
      </c>
      <c r="I286" s="20">
        <v>9.1999999999999993</v>
      </c>
      <c r="K286" s="47">
        <v>27</v>
      </c>
      <c r="L286" s="102">
        <f>AVERAGE(H287:H289)</f>
        <v>24.2</v>
      </c>
      <c r="M286" s="47">
        <v>3</v>
      </c>
      <c r="N286" s="47">
        <f>AVEDEV(H287:H289)</f>
        <v>1.599999999999999</v>
      </c>
      <c r="O286" s="102">
        <f>AVERAGE(F287:F289)</f>
        <v>38.033333333333339</v>
      </c>
      <c r="P286" s="47">
        <v>3</v>
      </c>
      <c r="Q286" s="47">
        <f>AVEDEV(F287:F289)</f>
        <v>2.7111111111111135</v>
      </c>
      <c r="R286" s="102">
        <f>AVERAGE(I287:I289)</f>
        <v>8.6666666666666661</v>
      </c>
      <c r="S286" s="47">
        <v>3</v>
      </c>
      <c r="T286" s="47">
        <f>AVEDEV(I287:I289)</f>
        <v>1.1777777777777778</v>
      </c>
    </row>
    <row r="287" spans="1:20" x14ac:dyDescent="0.25">
      <c r="A287" s="14" t="s">
        <v>16</v>
      </c>
      <c r="B287" s="14" t="s">
        <v>8</v>
      </c>
      <c r="C287" s="14">
        <v>43147</v>
      </c>
      <c r="D287" s="13">
        <v>27</v>
      </c>
      <c r="E287" s="22" t="s">
        <v>5</v>
      </c>
      <c r="F287" s="22">
        <v>42.1</v>
      </c>
      <c r="G287" s="22">
        <f>0.36*0.36*0.7*0.52</f>
        <v>4.7174399999999998E-2</v>
      </c>
      <c r="H287" s="22">
        <v>25.9</v>
      </c>
      <c r="I287" s="22">
        <v>10.4</v>
      </c>
      <c r="K287" s="48">
        <v>28</v>
      </c>
      <c r="L287" s="101"/>
      <c r="M287" s="48"/>
      <c r="N287" s="48"/>
      <c r="O287" s="101"/>
      <c r="P287" s="48"/>
      <c r="Q287" s="48"/>
      <c r="R287" s="101"/>
      <c r="S287" s="48"/>
      <c r="T287" s="45"/>
    </row>
    <row r="288" spans="1:20" x14ac:dyDescent="0.25">
      <c r="A288" s="14" t="s">
        <v>16</v>
      </c>
      <c r="B288" s="14" t="s">
        <v>8</v>
      </c>
      <c r="C288" s="14">
        <v>43147</v>
      </c>
      <c r="D288" s="13">
        <v>27</v>
      </c>
      <c r="E288" s="22" t="s">
        <v>5</v>
      </c>
      <c r="F288" s="22">
        <v>35.799999999999997</v>
      </c>
      <c r="H288" s="22">
        <v>24.9</v>
      </c>
      <c r="I288" s="22">
        <v>6.9</v>
      </c>
      <c r="K288" s="48">
        <v>29</v>
      </c>
      <c r="L288" s="101"/>
      <c r="M288" s="48"/>
      <c r="N288" s="48"/>
      <c r="O288" s="101"/>
      <c r="P288" s="48"/>
      <c r="Q288" s="48"/>
      <c r="R288" s="101"/>
      <c r="S288" s="48"/>
      <c r="T288" s="45"/>
    </row>
    <row r="289" spans="1:20" x14ac:dyDescent="0.25">
      <c r="A289" s="14" t="s">
        <v>16</v>
      </c>
      <c r="B289" s="14" t="s">
        <v>8</v>
      </c>
      <c r="C289" s="14">
        <v>43147</v>
      </c>
      <c r="D289" s="13">
        <v>27</v>
      </c>
      <c r="E289" s="22" t="s">
        <v>5</v>
      </c>
      <c r="F289" s="22">
        <v>36.200000000000003</v>
      </c>
      <c r="G289" s="22"/>
      <c r="H289" s="22">
        <v>21.8</v>
      </c>
      <c r="I289" s="22">
        <v>8.6999999999999993</v>
      </c>
      <c r="K289" s="48">
        <v>30</v>
      </c>
      <c r="L289" s="101"/>
      <c r="M289" s="48"/>
      <c r="N289" s="48"/>
      <c r="O289" s="101"/>
      <c r="P289" s="48"/>
      <c r="Q289" s="48"/>
      <c r="R289" s="101"/>
      <c r="S289" s="48"/>
      <c r="T289" s="45"/>
    </row>
    <row r="290" spans="1:20" x14ac:dyDescent="0.25">
      <c r="K290" s="48">
        <v>31</v>
      </c>
      <c r="L290" s="101"/>
      <c r="M290" s="48"/>
      <c r="N290" s="48"/>
      <c r="O290" s="101"/>
      <c r="P290" s="48"/>
      <c r="Q290" s="48"/>
      <c r="R290" s="101"/>
      <c r="S290" s="48"/>
      <c r="T290" s="45"/>
    </row>
    <row r="291" spans="1:20" x14ac:dyDescent="0.25">
      <c r="K291" s="48">
        <v>32</v>
      </c>
      <c r="L291" s="48"/>
      <c r="M291" s="48"/>
      <c r="N291" s="48"/>
      <c r="O291" s="48"/>
      <c r="P291" s="48"/>
      <c r="Q291" s="48"/>
      <c r="R291" s="48"/>
      <c r="S291" s="48"/>
      <c r="T291" s="45"/>
    </row>
    <row r="292" spans="1:20" x14ac:dyDescent="0.25">
      <c r="K292" s="48">
        <v>33</v>
      </c>
      <c r="L292" s="101"/>
      <c r="M292" s="48"/>
      <c r="N292" s="48"/>
      <c r="O292" s="101"/>
      <c r="P292" s="48"/>
      <c r="Q292" s="48"/>
      <c r="R292" s="101"/>
      <c r="S292" s="48"/>
      <c r="T292" s="45"/>
    </row>
    <row r="293" spans="1:20" x14ac:dyDescent="0.25">
      <c r="K293" s="48">
        <v>34</v>
      </c>
      <c r="L293" s="101"/>
      <c r="M293" s="48"/>
      <c r="N293" s="48"/>
      <c r="O293" s="101"/>
      <c r="P293" s="48"/>
      <c r="Q293" s="48"/>
      <c r="R293" s="101"/>
      <c r="S293" s="48"/>
      <c r="T293" s="45"/>
    </row>
    <row r="294" spans="1:20" x14ac:dyDescent="0.25">
      <c r="K294" s="48">
        <v>35</v>
      </c>
      <c r="L294" s="101"/>
      <c r="M294" s="48"/>
      <c r="N294" s="48"/>
      <c r="O294" s="101"/>
      <c r="P294" s="48"/>
      <c r="Q294" s="48"/>
      <c r="R294" s="101"/>
      <c r="S294" s="48"/>
      <c r="T294" s="45"/>
    </row>
    <row r="295" spans="1:20" x14ac:dyDescent="0.25">
      <c r="K295" s="48">
        <v>36</v>
      </c>
      <c r="L295" s="101"/>
      <c r="M295" s="48"/>
      <c r="N295" s="48"/>
      <c r="O295" s="101"/>
      <c r="P295" s="48"/>
      <c r="Q295" s="48"/>
      <c r="R295" s="101"/>
      <c r="S295" s="48"/>
      <c r="T295" s="45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7"/>
  <sheetViews>
    <sheetView zoomScale="70" zoomScaleNormal="70" workbookViewId="0">
      <pane xSplit="1" topLeftCell="B1" activePane="topRight" state="frozen"/>
      <selection pane="topRight" activeCell="H24" sqref="H24"/>
    </sheetView>
  </sheetViews>
  <sheetFormatPr baseColWidth="10" defaultRowHeight="15" x14ac:dyDescent="0.25"/>
  <cols>
    <col min="1" max="1" width="14.28515625" style="90" customWidth="1"/>
    <col min="2" max="7" width="11.42578125" style="90"/>
    <col min="8" max="8" width="12.140625" style="90" bestFit="1" customWidth="1"/>
    <col min="9" max="12" width="13.42578125" style="90" bestFit="1" customWidth="1"/>
    <col min="13" max="13" width="12.140625" style="90" bestFit="1" customWidth="1"/>
    <col min="14" max="15" width="13.42578125" style="90" bestFit="1" customWidth="1"/>
    <col min="16" max="16" width="12.140625" style="90" bestFit="1" customWidth="1"/>
    <col min="17" max="20" width="13.42578125" style="90" bestFit="1" customWidth="1"/>
    <col min="21" max="22" width="11.42578125" style="90"/>
    <col min="23" max="23" width="12.140625" style="90" bestFit="1" customWidth="1"/>
    <col min="24" max="16384" width="11.42578125" style="90"/>
  </cols>
  <sheetData>
    <row r="1" spans="1:61" ht="15.75" thickBot="1" x14ac:dyDescent="0.3">
      <c r="B1" s="189" t="s">
        <v>2</v>
      </c>
      <c r="C1" s="190"/>
      <c r="D1" s="190"/>
      <c r="E1" s="190"/>
      <c r="F1" s="190"/>
      <c r="G1" s="191"/>
      <c r="H1" s="189" t="s">
        <v>7</v>
      </c>
      <c r="I1" s="190"/>
      <c r="J1" s="190"/>
      <c r="K1" s="190"/>
      <c r="L1" s="190"/>
      <c r="M1" s="191"/>
      <c r="N1" s="183" t="s">
        <v>9</v>
      </c>
      <c r="O1" s="184"/>
      <c r="P1" s="184"/>
      <c r="Q1" s="184"/>
      <c r="R1" s="184"/>
      <c r="S1" s="185"/>
      <c r="T1" s="189" t="s">
        <v>10</v>
      </c>
      <c r="U1" s="190"/>
      <c r="V1" s="190"/>
      <c r="W1" s="190"/>
      <c r="X1" s="190"/>
      <c r="Y1" s="191"/>
      <c r="Z1" s="183" t="s">
        <v>11</v>
      </c>
      <c r="AA1" s="184"/>
      <c r="AB1" s="184"/>
      <c r="AC1" s="184"/>
      <c r="AD1" s="184"/>
      <c r="AE1" s="185"/>
      <c r="AF1" s="183" t="s">
        <v>12</v>
      </c>
      <c r="AG1" s="184"/>
      <c r="AH1" s="184"/>
      <c r="AI1" s="184"/>
      <c r="AJ1" s="184"/>
      <c r="AK1" s="185"/>
      <c r="AL1" s="183" t="s">
        <v>13</v>
      </c>
      <c r="AM1" s="184"/>
      <c r="AN1" s="184"/>
      <c r="AO1" s="184"/>
      <c r="AP1" s="184"/>
      <c r="AQ1" s="185"/>
      <c r="AR1" s="183" t="s">
        <v>14</v>
      </c>
      <c r="AS1" s="184"/>
      <c r="AT1" s="184"/>
      <c r="AU1" s="184"/>
      <c r="AV1" s="184"/>
      <c r="AW1" s="185"/>
      <c r="AX1" s="183" t="s">
        <v>15</v>
      </c>
      <c r="AY1" s="184"/>
      <c r="AZ1" s="184"/>
      <c r="BA1" s="184"/>
      <c r="BB1" s="184"/>
      <c r="BC1" s="185"/>
      <c r="BD1" s="183" t="s">
        <v>16</v>
      </c>
      <c r="BE1" s="184"/>
      <c r="BF1" s="184"/>
      <c r="BG1" s="184"/>
      <c r="BH1" s="184"/>
      <c r="BI1" s="185"/>
    </row>
    <row r="2" spans="1:61" ht="16.5" thickBot="1" x14ac:dyDescent="0.3">
      <c r="A2" s="86"/>
      <c r="B2" s="49" t="s">
        <v>37</v>
      </c>
      <c r="C2" s="50" t="s">
        <v>36</v>
      </c>
      <c r="D2" s="50" t="s">
        <v>38</v>
      </c>
      <c r="E2" s="50" t="s">
        <v>36</v>
      </c>
      <c r="F2" s="50" t="s">
        <v>6</v>
      </c>
      <c r="G2" s="51" t="s">
        <v>36</v>
      </c>
      <c r="H2" s="72" t="s">
        <v>37</v>
      </c>
      <c r="I2" s="73" t="s">
        <v>36</v>
      </c>
      <c r="J2" s="73" t="s">
        <v>38</v>
      </c>
      <c r="K2" s="73" t="s">
        <v>36</v>
      </c>
      <c r="L2" s="73" t="s">
        <v>6</v>
      </c>
      <c r="M2" s="74" t="s">
        <v>36</v>
      </c>
      <c r="N2" s="72" t="s">
        <v>37</v>
      </c>
      <c r="O2" s="73" t="s">
        <v>36</v>
      </c>
      <c r="P2" s="73" t="s">
        <v>38</v>
      </c>
      <c r="Q2" s="73" t="s">
        <v>36</v>
      </c>
      <c r="R2" s="73" t="s">
        <v>6</v>
      </c>
      <c r="S2" s="74" t="s">
        <v>36</v>
      </c>
      <c r="T2" s="49" t="s">
        <v>37</v>
      </c>
      <c r="U2" s="50" t="s">
        <v>36</v>
      </c>
      <c r="V2" s="50" t="s">
        <v>38</v>
      </c>
      <c r="W2" s="50" t="s">
        <v>36</v>
      </c>
      <c r="X2" s="50" t="s">
        <v>6</v>
      </c>
      <c r="Y2" s="51" t="s">
        <v>36</v>
      </c>
      <c r="Z2" s="49" t="s">
        <v>37</v>
      </c>
      <c r="AA2" s="50" t="s">
        <v>36</v>
      </c>
      <c r="AB2" s="50" t="s">
        <v>38</v>
      </c>
      <c r="AC2" s="50" t="s">
        <v>36</v>
      </c>
      <c r="AD2" s="50" t="s">
        <v>6</v>
      </c>
      <c r="AE2" s="94" t="s">
        <v>36</v>
      </c>
      <c r="AF2" s="103" t="s">
        <v>37</v>
      </c>
      <c r="AG2" s="104" t="s">
        <v>36</v>
      </c>
      <c r="AH2" s="104" t="s">
        <v>38</v>
      </c>
      <c r="AI2" s="104" t="s">
        <v>36</v>
      </c>
      <c r="AJ2" s="104" t="s">
        <v>6</v>
      </c>
      <c r="AK2" s="105" t="s">
        <v>36</v>
      </c>
      <c r="AL2" s="103" t="s">
        <v>37</v>
      </c>
      <c r="AM2" s="104" t="s">
        <v>36</v>
      </c>
      <c r="AN2" s="104" t="s">
        <v>38</v>
      </c>
      <c r="AO2" s="104" t="s">
        <v>36</v>
      </c>
      <c r="AP2" s="104" t="s">
        <v>6</v>
      </c>
      <c r="AQ2" s="105" t="s">
        <v>36</v>
      </c>
      <c r="AR2" s="103" t="s">
        <v>37</v>
      </c>
      <c r="AS2" s="104" t="s">
        <v>36</v>
      </c>
      <c r="AT2" s="104" t="s">
        <v>38</v>
      </c>
      <c r="AU2" s="104" t="s">
        <v>36</v>
      </c>
      <c r="AV2" s="104" t="s">
        <v>6</v>
      </c>
      <c r="AW2" s="105" t="s">
        <v>36</v>
      </c>
      <c r="AX2" s="103" t="s">
        <v>37</v>
      </c>
      <c r="AY2" s="104" t="s">
        <v>36</v>
      </c>
      <c r="AZ2" s="104" t="s">
        <v>38</v>
      </c>
      <c r="BA2" s="104" t="s">
        <v>36</v>
      </c>
      <c r="BB2" s="104" t="s">
        <v>6</v>
      </c>
      <c r="BC2" s="105" t="s">
        <v>36</v>
      </c>
      <c r="BD2" s="103" t="s">
        <v>37</v>
      </c>
      <c r="BE2" s="104" t="s">
        <v>36</v>
      </c>
      <c r="BF2" s="104" t="s">
        <v>38</v>
      </c>
      <c r="BG2" s="104" t="s">
        <v>36</v>
      </c>
      <c r="BH2" s="104" t="s">
        <v>6</v>
      </c>
      <c r="BI2" s="106" t="s">
        <v>36</v>
      </c>
    </row>
    <row r="3" spans="1:61" ht="15.75" x14ac:dyDescent="0.25">
      <c r="A3" s="87">
        <v>18</v>
      </c>
      <c r="B3" s="52"/>
      <c r="C3" s="53"/>
      <c r="D3" s="53"/>
      <c r="E3" s="53"/>
      <c r="F3" s="53"/>
      <c r="G3" s="54"/>
      <c r="H3" s="75">
        <v>9.7749999999999986</v>
      </c>
      <c r="I3" s="76">
        <v>4</v>
      </c>
      <c r="J3" s="76">
        <v>8.6999999999999993</v>
      </c>
      <c r="K3" s="76">
        <v>4</v>
      </c>
      <c r="L3" s="76">
        <v>5.6999999999999993</v>
      </c>
      <c r="M3" s="77">
        <v>4</v>
      </c>
      <c r="N3" s="75"/>
      <c r="O3" s="76"/>
      <c r="P3" s="76"/>
      <c r="Q3" s="76"/>
      <c r="R3" s="76"/>
      <c r="S3" s="77"/>
      <c r="T3" s="55">
        <v>11.975000000000001</v>
      </c>
      <c r="U3" s="56">
        <v>4</v>
      </c>
      <c r="V3" s="56">
        <v>9.5500000000000007</v>
      </c>
      <c r="W3" s="56">
        <v>4</v>
      </c>
      <c r="X3" s="56">
        <v>6.6</v>
      </c>
      <c r="Y3" s="57">
        <v>4</v>
      </c>
      <c r="Z3" s="55">
        <v>11.066666666666665</v>
      </c>
      <c r="AA3" s="56">
        <v>3</v>
      </c>
      <c r="AB3" s="56">
        <v>12.733333333333334</v>
      </c>
      <c r="AC3" s="56">
        <v>3</v>
      </c>
      <c r="AD3" s="56">
        <v>4.6333333333333329</v>
      </c>
      <c r="AE3" s="95">
        <v>3</v>
      </c>
      <c r="AF3" s="99"/>
      <c r="AG3" s="100"/>
      <c r="AH3" s="100"/>
      <c r="AI3" s="100"/>
      <c r="AJ3" s="100"/>
      <c r="AK3" s="107"/>
      <c r="AL3" s="99">
        <v>8.6</v>
      </c>
      <c r="AM3" s="100">
        <v>3</v>
      </c>
      <c r="AN3" s="100">
        <v>7.8</v>
      </c>
      <c r="AO3" s="100">
        <v>3</v>
      </c>
      <c r="AP3" s="100">
        <v>3.6666666666666665</v>
      </c>
      <c r="AQ3" s="107">
        <v>3</v>
      </c>
      <c r="AR3" s="99"/>
      <c r="AS3" s="100"/>
      <c r="AT3" s="100"/>
      <c r="AU3" s="100"/>
      <c r="AV3" s="100"/>
      <c r="AW3" s="107"/>
      <c r="AX3" s="75"/>
      <c r="AY3" s="76"/>
      <c r="AZ3" s="76"/>
      <c r="BA3" s="76"/>
      <c r="BB3" s="76"/>
      <c r="BC3" s="108"/>
      <c r="BD3" s="75">
        <v>11.4</v>
      </c>
      <c r="BE3" s="76">
        <v>1</v>
      </c>
      <c r="BF3" s="76">
        <v>11.65</v>
      </c>
      <c r="BG3" s="76">
        <v>2</v>
      </c>
      <c r="BH3" s="76">
        <v>6.9</v>
      </c>
      <c r="BI3" s="77">
        <v>1</v>
      </c>
    </row>
    <row r="4" spans="1:61" ht="15.75" x14ac:dyDescent="0.25">
      <c r="A4" s="87">
        <v>19</v>
      </c>
      <c r="B4" s="58"/>
      <c r="C4" s="59"/>
      <c r="D4" s="59"/>
      <c r="E4" s="59"/>
      <c r="F4" s="59"/>
      <c r="G4" s="60"/>
      <c r="H4" s="78"/>
      <c r="I4" s="27"/>
      <c r="J4" s="27"/>
      <c r="K4" s="27"/>
      <c r="L4" s="27"/>
      <c r="M4" s="79"/>
      <c r="N4" s="78"/>
      <c r="O4" s="27"/>
      <c r="P4" s="27"/>
      <c r="Q4" s="27"/>
      <c r="R4" s="27"/>
      <c r="S4" s="79"/>
      <c r="T4" s="61"/>
      <c r="U4" s="29"/>
      <c r="V4" s="29"/>
      <c r="W4" s="29"/>
      <c r="X4" s="29"/>
      <c r="Y4" s="62"/>
      <c r="Z4" s="61">
        <v>8.2750000000000004</v>
      </c>
      <c r="AA4" s="29">
        <v>4</v>
      </c>
      <c r="AB4" s="29">
        <v>8.65</v>
      </c>
      <c r="AC4" s="29">
        <v>4</v>
      </c>
      <c r="AD4" s="29">
        <v>2.75</v>
      </c>
      <c r="AE4" s="42">
        <v>4</v>
      </c>
      <c r="AF4" s="78">
        <v>7.55</v>
      </c>
      <c r="AG4" s="27">
        <v>6</v>
      </c>
      <c r="AH4" s="27">
        <v>6.3666666666666671</v>
      </c>
      <c r="AI4" s="27">
        <v>6</v>
      </c>
      <c r="AJ4" s="27">
        <v>2.74</v>
      </c>
      <c r="AK4" s="109">
        <v>6</v>
      </c>
      <c r="AL4" s="78"/>
      <c r="AM4" s="27"/>
      <c r="AN4" s="27"/>
      <c r="AO4" s="27"/>
      <c r="AP4" s="27"/>
      <c r="AQ4" s="109"/>
      <c r="AR4" s="78"/>
      <c r="AS4" s="27"/>
      <c r="AT4" s="27"/>
      <c r="AU4" s="27"/>
      <c r="AV4" s="27"/>
      <c r="AW4" s="109"/>
      <c r="AX4" s="78"/>
      <c r="AY4" s="27"/>
      <c r="AZ4" s="27"/>
      <c r="BA4" s="27"/>
      <c r="BB4" s="27"/>
      <c r="BC4" s="109"/>
      <c r="BD4" s="78">
        <v>12.05</v>
      </c>
      <c r="BE4" s="27">
        <v>2</v>
      </c>
      <c r="BF4" s="27">
        <v>13.25</v>
      </c>
      <c r="BG4" s="27">
        <v>2</v>
      </c>
      <c r="BH4" s="27">
        <v>3.5</v>
      </c>
      <c r="BI4" s="79">
        <v>2</v>
      </c>
    </row>
    <row r="5" spans="1:61" ht="15.75" x14ac:dyDescent="0.25">
      <c r="A5" s="87">
        <v>20</v>
      </c>
      <c r="B5" s="58"/>
      <c r="C5" s="59"/>
      <c r="D5" s="59"/>
      <c r="E5" s="59"/>
      <c r="F5" s="59"/>
      <c r="G5" s="60"/>
      <c r="H5" s="78">
        <v>9.9599999999999991</v>
      </c>
      <c r="I5" s="27">
        <v>5</v>
      </c>
      <c r="J5" s="27">
        <v>7.85</v>
      </c>
      <c r="K5" s="27">
        <v>4</v>
      </c>
      <c r="L5" s="27">
        <v>4.18</v>
      </c>
      <c r="M5" s="79">
        <v>5</v>
      </c>
      <c r="N5" s="78">
        <v>7.8666666666666663</v>
      </c>
      <c r="O5" s="27">
        <v>3</v>
      </c>
      <c r="P5" s="27">
        <v>5.2</v>
      </c>
      <c r="Q5" s="27">
        <v>3</v>
      </c>
      <c r="R5" s="27">
        <v>4.5333333333333341</v>
      </c>
      <c r="S5" s="79">
        <v>3</v>
      </c>
      <c r="T5" s="61"/>
      <c r="U5" s="29"/>
      <c r="V5" s="29"/>
      <c r="W5" s="29"/>
      <c r="X5" s="29"/>
      <c r="Y5" s="62"/>
      <c r="Z5" s="61">
        <v>13.524999999999999</v>
      </c>
      <c r="AA5" s="29">
        <v>4</v>
      </c>
      <c r="AB5" s="29">
        <v>13.700000000000001</v>
      </c>
      <c r="AC5" s="29">
        <v>3</v>
      </c>
      <c r="AD5" s="29">
        <v>4.4750000000000005</v>
      </c>
      <c r="AE5" s="42">
        <v>4</v>
      </c>
      <c r="AF5" s="78"/>
      <c r="AG5" s="27"/>
      <c r="AH5" s="27"/>
      <c r="AI5" s="27"/>
      <c r="AJ5" s="27"/>
      <c r="AK5" s="109"/>
      <c r="AL5" s="78">
        <v>8.2200000000000006</v>
      </c>
      <c r="AM5" s="27">
        <v>5</v>
      </c>
      <c r="AN5" s="27">
        <v>6.5666666666666673</v>
      </c>
      <c r="AO5" s="27">
        <v>3</v>
      </c>
      <c r="AP5" s="27">
        <v>3.22</v>
      </c>
      <c r="AQ5" s="109">
        <v>4</v>
      </c>
      <c r="AR5" s="78"/>
      <c r="AS5" s="27"/>
      <c r="AT5" s="27"/>
      <c r="AU5" s="27"/>
      <c r="AV5" s="27"/>
      <c r="AW5" s="109"/>
      <c r="AX5" s="78"/>
      <c r="AY5" s="27"/>
      <c r="AZ5" s="27"/>
      <c r="BA5" s="27"/>
      <c r="BB5" s="27"/>
      <c r="BC5" s="109"/>
      <c r="BD5" s="78"/>
      <c r="BE5" s="27"/>
      <c r="BF5" s="27"/>
      <c r="BG5" s="27"/>
      <c r="BH5" s="27"/>
      <c r="BI5" s="79"/>
    </row>
    <row r="6" spans="1:61" ht="15.75" x14ac:dyDescent="0.25">
      <c r="A6" s="87">
        <v>21</v>
      </c>
      <c r="B6" s="58">
        <v>12.516666666666666</v>
      </c>
      <c r="C6" s="59">
        <v>6</v>
      </c>
      <c r="D6" s="59">
        <v>13.4</v>
      </c>
      <c r="E6" s="59">
        <v>5</v>
      </c>
      <c r="F6" s="59">
        <v>4.916666666666667</v>
      </c>
      <c r="G6" s="60">
        <v>6</v>
      </c>
      <c r="H6" s="78"/>
      <c r="I6" s="27"/>
      <c r="J6" s="27"/>
      <c r="K6" s="27"/>
      <c r="L6" s="27"/>
      <c r="M6" s="79"/>
      <c r="N6" s="78"/>
      <c r="O6" s="27"/>
      <c r="P6" s="27"/>
      <c r="Q6" s="27"/>
      <c r="R6" s="27"/>
      <c r="S6" s="79"/>
      <c r="T6" s="61"/>
      <c r="U6" s="29"/>
      <c r="V6" s="29"/>
      <c r="W6" s="29"/>
      <c r="X6" s="29"/>
      <c r="Y6" s="62"/>
      <c r="Z6" s="61"/>
      <c r="AA6" s="29"/>
      <c r="AB6" s="29"/>
      <c r="AC6" s="29"/>
      <c r="AD6" s="29"/>
      <c r="AE6" s="42"/>
      <c r="AF6" s="78"/>
      <c r="AG6" s="27"/>
      <c r="AH6" s="27"/>
      <c r="AI6" s="27"/>
      <c r="AJ6" s="27"/>
      <c r="AK6" s="109"/>
      <c r="AL6" s="78"/>
      <c r="AM6" s="27"/>
      <c r="AN6" s="27"/>
      <c r="AO6" s="27"/>
      <c r="AP6" s="27"/>
      <c r="AQ6" s="109"/>
      <c r="AR6" s="78"/>
      <c r="AS6" s="27"/>
      <c r="AT6" s="27"/>
      <c r="AU6" s="27"/>
      <c r="AV6" s="27"/>
      <c r="AW6" s="109"/>
      <c r="AX6" s="78">
        <v>12.4</v>
      </c>
      <c r="AY6" s="27">
        <v>2</v>
      </c>
      <c r="AZ6" s="27">
        <v>8.4</v>
      </c>
      <c r="BA6" s="27">
        <v>1</v>
      </c>
      <c r="BB6" s="27">
        <v>6.1</v>
      </c>
      <c r="BC6" s="109">
        <v>2</v>
      </c>
      <c r="BD6" s="78"/>
      <c r="BE6" s="27"/>
      <c r="BF6" s="27"/>
      <c r="BG6" s="27"/>
      <c r="BH6" s="27"/>
      <c r="BI6" s="79"/>
    </row>
    <row r="7" spans="1:61" ht="15.75" x14ac:dyDescent="0.25">
      <c r="A7" s="87">
        <v>22</v>
      </c>
      <c r="B7" s="58">
        <v>12.48</v>
      </c>
      <c r="C7" s="59">
        <v>5</v>
      </c>
      <c r="D7" s="59">
        <v>8.0400000000000009</v>
      </c>
      <c r="E7" s="59">
        <v>5</v>
      </c>
      <c r="F7" s="59">
        <v>6.8400000000000007</v>
      </c>
      <c r="G7" s="60">
        <v>5</v>
      </c>
      <c r="H7" s="78">
        <v>7.9666666666666659</v>
      </c>
      <c r="I7" s="27">
        <v>3</v>
      </c>
      <c r="J7" s="27">
        <v>7</v>
      </c>
      <c r="K7" s="27">
        <v>3</v>
      </c>
      <c r="L7" s="27">
        <v>3.9666666666666668</v>
      </c>
      <c r="M7" s="79">
        <v>3</v>
      </c>
      <c r="N7" s="78">
        <v>9.9333333333333318</v>
      </c>
      <c r="O7" s="27">
        <v>3</v>
      </c>
      <c r="P7" s="27">
        <v>8.9</v>
      </c>
      <c r="Q7" s="27">
        <v>3</v>
      </c>
      <c r="R7" s="27">
        <v>4.8999999999999995</v>
      </c>
      <c r="S7" s="79">
        <v>3</v>
      </c>
      <c r="T7" s="61">
        <v>10.78</v>
      </c>
      <c r="U7" s="29">
        <v>5</v>
      </c>
      <c r="V7" s="29">
        <v>10.64</v>
      </c>
      <c r="W7" s="29">
        <v>5</v>
      </c>
      <c r="X7" s="29">
        <v>5.6999999999999993</v>
      </c>
      <c r="Y7" s="62">
        <v>5</v>
      </c>
      <c r="Z7" s="61">
        <v>9.4499999999999993</v>
      </c>
      <c r="AA7" s="29">
        <v>4</v>
      </c>
      <c r="AB7" s="29">
        <v>8.15</v>
      </c>
      <c r="AC7" s="29">
        <v>2</v>
      </c>
      <c r="AD7" s="29">
        <v>3.3250000000000002</v>
      </c>
      <c r="AE7" s="42">
        <v>4</v>
      </c>
      <c r="AF7" s="78"/>
      <c r="AG7" s="27"/>
      <c r="AH7" s="27"/>
      <c r="AI7" s="27"/>
      <c r="AJ7" s="27"/>
      <c r="AK7" s="109"/>
      <c r="AL7" s="78">
        <v>8.15</v>
      </c>
      <c r="AM7" s="27">
        <v>2</v>
      </c>
      <c r="AN7" s="27">
        <v>9.0500000000000007</v>
      </c>
      <c r="AO7" s="27">
        <v>2</v>
      </c>
      <c r="AP7" s="27">
        <v>2.5499999999999998</v>
      </c>
      <c r="AQ7" s="109">
        <v>2</v>
      </c>
      <c r="AR7" s="78"/>
      <c r="AS7" s="27"/>
      <c r="AT7" s="27"/>
      <c r="AU7" s="27"/>
      <c r="AV7" s="27"/>
      <c r="AW7" s="109"/>
      <c r="AX7" s="78"/>
      <c r="AY7" s="27"/>
      <c r="AZ7" s="27"/>
      <c r="BA7" s="27"/>
      <c r="BB7" s="27"/>
      <c r="BC7" s="109"/>
      <c r="BD7" s="78">
        <v>12.149999999999999</v>
      </c>
      <c r="BE7" s="27">
        <v>2</v>
      </c>
      <c r="BF7" s="27">
        <v>14.35</v>
      </c>
      <c r="BG7" s="27">
        <v>2</v>
      </c>
      <c r="BH7" s="27">
        <v>3.25</v>
      </c>
      <c r="BI7" s="79">
        <v>2</v>
      </c>
    </row>
    <row r="8" spans="1:61" ht="15.75" x14ac:dyDescent="0.25">
      <c r="A8" s="87">
        <v>23</v>
      </c>
      <c r="B8" s="58"/>
      <c r="C8" s="59"/>
      <c r="D8" s="59"/>
      <c r="E8" s="59"/>
      <c r="F8" s="59"/>
      <c r="G8" s="60"/>
      <c r="H8" s="78">
        <v>9.5666666666666664</v>
      </c>
      <c r="I8" s="27">
        <v>3</v>
      </c>
      <c r="J8" s="27">
        <v>8.9333333333333336</v>
      </c>
      <c r="K8" s="27">
        <v>3</v>
      </c>
      <c r="L8" s="27">
        <v>4.0000000000000009</v>
      </c>
      <c r="M8" s="79">
        <v>3</v>
      </c>
      <c r="N8" s="78"/>
      <c r="O8" s="27"/>
      <c r="P8" s="27"/>
      <c r="Q8" s="27"/>
      <c r="R8" s="27"/>
      <c r="S8" s="79"/>
      <c r="T8" s="61"/>
      <c r="U8" s="29"/>
      <c r="V8" s="29"/>
      <c r="W8" s="29"/>
      <c r="X8" s="29"/>
      <c r="Y8" s="62"/>
      <c r="Z8" s="61">
        <v>8.4</v>
      </c>
      <c r="AA8" s="29">
        <v>1</v>
      </c>
      <c r="AB8" s="29">
        <v>10.7</v>
      </c>
      <c r="AC8" s="29">
        <v>1</v>
      </c>
      <c r="AD8" s="29">
        <v>3.7</v>
      </c>
      <c r="AE8" s="42">
        <v>1</v>
      </c>
      <c r="AF8" s="78">
        <v>11.566666666666665</v>
      </c>
      <c r="AG8" s="27">
        <v>3</v>
      </c>
      <c r="AH8" s="27">
        <v>8.9666666666666668</v>
      </c>
      <c r="AI8" s="27">
        <v>3</v>
      </c>
      <c r="AJ8" s="27">
        <v>5.1999999999999993</v>
      </c>
      <c r="AK8" s="109">
        <v>3</v>
      </c>
      <c r="AL8" s="78">
        <v>10.4</v>
      </c>
      <c r="AM8" s="27">
        <v>3</v>
      </c>
      <c r="AN8" s="27">
        <v>8.0333333333333332</v>
      </c>
      <c r="AO8" s="27">
        <v>3</v>
      </c>
      <c r="AP8" s="27">
        <v>3.9333333333333336</v>
      </c>
      <c r="AQ8" s="109">
        <v>3</v>
      </c>
      <c r="AR8" s="78"/>
      <c r="AS8" s="27"/>
      <c r="AT8" s="27"/>
      <c r="AU8" s="27"/>
      <c r="AV8" s="27"/>
      <c r="AW8" s="109"/>
      <c r="AX8" s="78"/>
      <c r="AY8" s="27"/>
      <c r="AZ8" s="27"/>
      <c r="BA8" s="27"/>
      <c r="BB8" s="27"/>
      <c r="BC8" s="109"/>
      <c r="BD8" s="78"/>
      <c r="BE8" s="27"/>
      <c r="BF8" s="27"/>
      <c r="BG8" s="27"/>
      <c r="BH8" s="27"/>
      <c r="BI8" s="79"/>
    </row>
    <row r="9" spans="1:61" ht="15.75" x14ac:dyDescent="0.25">
      <c r="A9" s="88">
        <v>24</v>
      </c>
      <c r="B9" s="61">
        <v>15.1</v>
      </c>
      <c r="C9" s="29">
        <v>3</v>
      </c>
      <c r="D9" s="59">
        <v>17.233333333333334</v>
      </c>
      <c r="E9" s="59">
        <v>3</v>
      </c>
      <c r="F9" s="59">
        <v>6.3666666666666671</v>
      </c>
      <c r="G9" s="60">
        <v>3</v>
      </c>
      <c r="H9" s="78"/>
      <c r="I9" s="27"/>
      <c r="J9" s="27"/>
      <c r="K9" s="27"/>
      <c r="L9" s="27"/>
      <c r="M9" s="79"/>
      <c r="N9" s="78">
        <v>11.620000000000001</v>
      </c>
      <c r="O9" s="27">
        <v>5</v>
      </c>
      <c r="P9" s="27">
        <v>9.0333333333333332</v>
      </c>
      <c r="Q9" s="27">
        <v>3</v>
      </c>
      <c r="R9" s="27">
        <v>7.4799999999999995</v>
      </c>
      <c r="S9" s="79">
        <v>5</v>
      </c>
      <c r="T9" s="61">
        <v>7.333333333333333</v>
      </c>
      <c r="U9" s="29">
        <v>3</v>
      </c>
      <c r="V9" s="29">
        <v>7.3</v>
      </c>
      <c r="W9" s="29">
        <v>1</v>
      </c>
      <c r="X9" s="29">
        <v>3.2000000000000006</v>
      </c>
      <c r="Y9" s="62">
        <v>3</v>
      </c>
      <c r="Z9" s="61"/>
      <c r="AA9" s="29"/>
      <c r="AB9" s="29"/>
      <c r="AC9" s="29"/>
      <c r="AD9" s="29"/>
      <c r="AE9" s="42"/>
      <c r="AF9" s="78">
        <v>7.9</v>
      </c>
      <c r="AG9" s="27">
        <v>4</v>
      </c>
      <c r="AH9" s="27">
        <v>7.4333333333333327</v>
      </c>
      <c r="AI9" s="27">
        <v>3</v>
      </c>
      <c r="AJ9" s="27">
        <v>5.2249999999999996</v>
      </c>
      <c r="AK9" s="109">
        <v>4</v>
      </c>
      <c r="AL9" s="78"/>
      <c r="AM9" s="27"/>
      <c r="AN9" s="27"/>
      <c r="AO9" s="27"/>
      <c r="AP9" s="27"/>
      <c r="AQ9" s="109"/>
      <c r="AR9" s="78">
        <v>12.100000000000001</v>
      </c>
      <c r="AS9" s="27">
        <v>2</v>
      </c>
      <c r="AT9" s="27">
        <v>11.45</v>
      </c>
      <c r="AU9" s="27">
        <v>2</v>
      </c>
      <c r="AV9" s="27">
        <v>5.4</v>
      </c>
      <c r="AW9" s="109">
        <v>2</v>
      </c>
      <c r="AX9" s="78"/>
      <c r="AY9" s="27"/>
      <c r="AZ9" s="27"/>
      <c r="BA9" s="27"/>
      <c r="BB9" s="27"/>
      <c r="BC9" s="109"/>
      <c r="BD9" s="78"/>
      <c r="BE9" s="27"/>
      <c r="BF9" s="27"/>
      <c r="BG9" s="27"/>
      <c r="BH9" s="27"/>
      <c r="BI9" s="79"/>
    </row>
    <row r="10" spans="1:61" ht="15.75" x14ac:dyDescent="0.25">
      <c r="A10" s="87">
        <v>25</v>
      </c>
      <c r="B10" s="58"/>
      <c r="C10" s="59"/>
      <c r="D10" s="59"/>
      <c r="E10" s="59"/>
      <c r="F10" s="59"/>
      <c r="G10" s="60"/>
      <c r="H10" s="129">
        <v>10.566666666666666</v>
      </c>
      <c r="I10" s="128">
        <v>3</v>
      </c>
      <c r="J10" s="128">
        <v>10.866666666666667</v>
      </c>
      <c r="K10" s="128">
        <v>3</v>
      </c>
      <c r="L10" s="128">
        <v>3.7333333333333338</v>
      </c>
      <c r="M10" s="130">
        <v>3</v>
      </c>
      <c r="N10" s="78">
        <v>11.020000000000001</v>
      </c>
      <c r="O10" s="27">
        <v>5</v>
      </c>
      <c r="P10" s="27">
        <v>7.6400000000000006</v>
      </c>
      <c r="Q10" s="27">
        <v>5</v>
      </c>
      <c r="R10" s="27">
        <v>8.44</v>
      </c>
      <c r="S10" s="79">
        <v>5</v>
      </c>
      <c r="T10" s="61">
        <v>11.580000000000002</v>
      </c>
      <c r="U10" s="29">
        <v>5</v>
      </c>
      <c r="V10" s="29">
        <v>10.1</v>
      </c>
      <c r="W10" s="29">
        <v>5</v>
      </c>
      <c r="X10" s="29">
        <v>5.7200000000000006</v>
      </c>
      <c r="Y10" s="62">
        <v>5</v>
      </c>
      <c r="Z10" s="61">
        <v>11.5</v>
      </c>
      <c r="AA10" s="29">
        <v>3</v>
      </c>
      <c r="AB10" s="29">
        <v>6.3999999999999995</v>
      </c>
      <c r="AC10" s="29">
        <v>3</v>
      </c>
      <c r="AD10" s="29">
        <v>4.1333333333333329</v>
      </c>
      <c r="AE10" s="42">
        <v>3</v>
      </c>
      <c r="AF10" s="78"/>
      <c r="AG10" s="27"/>
      <c r="AH10" s="27"/>
      <c r="AI10" s="27"/>
      <c r="AJ10" s="27"/>
      <c r="AK10" s="109"/>
      <c r="AL10" s="78"/>
      <c r="AM10" s="27"/>
      <c r="AN10" s="27"/>
      <c r="AO10" s="27"/>
      <c r="AP10" s="27"/>
      <c r="AQ10" s="109"/>
      <c r="AR10" s="78"/>
      <c r="AS10" s="27"/>
      <c r="AT10" s="27"/>
      <c r="AU10" s="27"/>
      <c r="AV10" s="27"/>
      <c r="AW10" s="109"/>
      <c r="AX10" s="78">
        <v>9.2749999999999986</v>
      </c>
      <c r="AY10" s="27">
        <v>4</v>
      </c>
      <c r="AZ10" s="27">
        <v>7.25</v>
      </c>
      <c r="BA10" s="27">
        <v>4</v>
      </c>
      <c r="BB10" s="27">
        <v>2.8</v>
      </c>
      <c r="BC10" s="109">
        <v>4</v>
      </c>
      <c r="BD10" s="78">
        <v>8.7999999999999989</v>
      </c>
      <c r="BE10" s="27">
        <v>3</v>
      </c>
      <c r="BF10" s="27">
        <v>8.9666666666666668</v>
      </c>
      <c r="BG10" s="27">
        <v>3</v>
      </c>
      <c r="BH10" s="27">
        <v>3.1</v>
      </c>
      <c r="BI10" s="79">
        <v>3</v>
      </c>
    </row>
    <row r="11" spans="1:61" ht="15.75" x14ac:dyDescent="0.25">
      <c r="A11" s="87">
        <v>26</v>
      </c>
      <c r="B11" s="58"/>
      <c r="C11" s="59"/>
      <c r="D11" s="59"/>
      <c r="E11" s="59"/>
      <c r="F11" s="59"/>
      <c r="G11" s="60"/>
      <c r="H11" s="80">
        <v>37.274999999999999</v>
      </c>
      <c r="I11" s="81">
        <v>4</v>
      </c>
      <c r="J11" s="81">
        <v>72.5</v>
      </c>
      <c r="K11" s="81">
        <v>5</v>
      </c>
      <c r="L11" s="81">
        <v>17.75</v>
      </c>
      <c r="M11" s="82">
        <v>4</v>
      </c>
      <c r="N11" s="78">
        <v>16.5</v>
      </c>
      <c r="O11" s="27">
        <v>2</v>
      </c>
      <c r="P11" s="27">
        <v>22.166666666666668</v>
      </c>
      <c r="Q11" s="27">
        <v>3</v>
      </c>
      <c r="R11" s="27">
        <v>6.15</v>
      </c>
      <c r="S11" s="79">
        <v>2</v>
      </c>
      <c r="T11" s="63">
        <v>18.7</v>
      </c>
      <c r="U11" s="64">
        <v>4</v>
      </c>
      <c r="V11" s="64">
        <v>44.774999999999999</v>
      </c>
      <c r="W11" s="64">
        <v>4</v>
      </c>
      <c r="X11" s="64">
        <v>10.625</v>
      </c>
      <c r="Y11" s="65">
        <v>4</v>
      </c>
      <c r="Z11" s="61">
        <v>16.725000000000001</v>
      </c>
      <c r="AA11" s="29">
        <v>4</v>
      </c>
      <c r="AB11" s="29">
        <v>20.099999999999998</v>
      </c>
      <c r="AC11" s="29">
        <v>3</v>
      </c>
      <c r="AD11" s="29">
        <v>7.125</v>
      </c>
      <c r="AE11" s="42">
        <v>4</v>
      </c>
      <c r="AF11" s="78"/>
      <c r="AG11" s="27"/>
      <c r="AH11" s="27"/>
      <c r="AI11" s="27"/>
      <c r="AJ11" s="27"/>
      <c r="AK11" s="109"/>
      <c r="AL11" s="78">
        <v>9.3000000000000007</v>
      </c>
      <c r="AM11" s="27">
        <v>3</v>
      </c>
      <c r="AN11" s="27">
        <v>9.4666666666666668</v>
      </c>
      <c r="AO11" s="27">
        <v>3</v>
      </c>
      <c r="AP11" s="27">
        <v>5.5666666666666664</v>
      </c>
      <c r="AQ11" s="109">
        <v>3</v>
      </c>
      <c r="AR11" s="78">
        <v>11.600000000000001</v>
      </c>
      <c r="AS11" s="27">
        <v>2</v>
      </c>
      <c r="AT11" s="27">
        <v>13.7</v>
      </c>
      <c r="AU11" s="27">
        <v>2</v>
      </c>
      <c r="AV11" s="27">
        <v>3.45</v>
      </c>
      <c r="AW11" s="109">
        <v>2</v>
      </c>
      <c r="AX11" s="78">
        <v>11.05</v>
      </c>
      <c r="AY11" s="27">
        <v>2</v>
      </c>
      <c r="AZ11" s="27">
        <v>9.15</v>
      </c>
      <c r="BA11" s="27">
        <v>2</v>
      </c>
      <c r="BB11" s="27">
        <v>4</v>
      </c>
      <c r="BC11" s="109">
        <v>2</v>
      </c>
      <c r="BD11" s="129">
        <v>14.350000000000001</v>
      </c>
      <c r="BE11" s="128">
        <v>2</v>
      </c>
      <c r="BF11" s="128">
        <v>19.7</v>
      </c>
      <c r="BG11" s="128">
        <v>2</v>
      </c>
      <c r="BH11" s="128">
        <v>6.6499999999999995</v>
      </c>
      <c r="BI11" s="130">
        <v>2</v>
      </c>
    </row>
    <row r="12" spans="1:61" ht="15.75" x14ac:dyDescent="0.25">
      <c r="A12" s="88">
        <v>27</v>
      </c>
      <c r="B12" s="58"/>
      <c r="C12" s="59"/>
      <c r="D12" s="59"/>
      <c r="E12" s="59"/>
      <c r="F12" s="59"/>
      <c r="G12" s="60"/>
      <c r="H12" s="80">
        <v>42.266666666666673</v>
      </c>
      <c r="I12" s="81">
        <v>3</v>
      </c>
      <c r="J12" s="81">
        <v>84.45</v>
      </c>
      <c r="K12" s="81">
        <v>2</v>
      </c>
      <c r="L12" s="81">
        <v>20.9</v>
      </c>
      <c r="M12" s="82">
        <v>3</v>
      </c>
      <c r="N12" s="78">
        <v>9.75</v>
      </c>
      <c r="O12" s="27">
        <v>2</v>
      </c>
      <c r="P12" s="27">
        <v>9.75</v>
      </c>
      <c r="Q12" s="27">
        <v>2</v>
      </c>
      <c r="R12" s="27">
        <v>4.5999999999999996</v>
      </c>
      <c r="S12" s="79">
        <v>2</v>
      </c>
      <c r="T12" s="63"/>
      <c r="U12" s="64"/>
      <c r="V12" s="64"/>
      <c r="W12" s="64"/>
      <c r="X12" s="64"/>
      <c r="Y12" s="65"/>
      <c r="Z12" s="61"/>
      <c r="AA12" s="29"/>
      <c r="AB12" s="29"/>
      <c r="AC12" s="29"/>
      <c r="AD12" s="29"/>
      <c r="AE12" s="42"/>
      <c r="AF12" s="78">
        <v>8.9666666666666668</v>
      </c>
      <c r="AG12" s="27">
        <v>6</v>
      </c>
      <c r="AH12" s="27">
        <v>7.2833333333333341</v>
      </c>
      <c r="AI12" s="27">
        <v>6</v>
      </c>
      <c r="AJ12" s="27">
        <v>4.4833333333333334</v>
      </c>
      <c r="AK12" s="109">
        <v>6</v>
      </c>
      <c r="AL12" s="78">
        <v>10.733333333333334</v>
      </c>
      <c r="AM12" s="27">
        <v>3</v>
      </c>
      <c r="AN12" s="27">
        <v>8.5666666666666682</v>
      </c>
      <c r="AO12" s="27">
        <v>3</v>
      </c>
      <c r="AP12" s="27">
        <v>6.4333333333333336</v>
      </c>
      <c r="AQ12" s="109">
        <v>3</v>
      </c>
      <c r="AR12" s="78">
        <v>11.3</v>
      </c>
      <c r="AS12" s="27">
        <v>2</v>
      </c>
      <c r="AT12" s="27">
        <v>15.950000000000001</v>
      </c>
      <c r="AU12" s="27">
        <v>2</v>
      </c>
      <c r="AV12" s="27">
        <v>2.95</v>
      </c>
      <c r="AW12" s="109">
        <v>2</v>
      </c>
      <c r="AX12" s="78">
        <v>6.6</v>
      </c>
      <c r="AY12" s="27">
        <v>2</v>
      </c>
      <c r="AZ12" s="27">
        <v>5.65</v>
      </c>
      <c r="BA12" s="27">
        <v>2</v>
      </c>
      <c r="BB12" s="27">
        <v>3.1</v>
      </c>
      <c r="BC12" s="109">
        <v>2</v>
      </c>
      <c r="BD12" s="80">
        <v>24.2</v>
      </c>
      <c r="BE12" s="81">
        <v>3</v>
      </c>
      <c r="BF12" s="81">
        <v>38.033333333333339</v>
      </c>
      <c r="BG12" s="81">
        <v>3</v>
      </c>
      <c r="BH12" s="81">
        <v>8.6666666666666661</v>
      </c>
      <c r="BI12" s="82">
        <v>3</v>
      </c>
    </row>
    <row r="13" spans="1:61" ht="15.75" x14ac:dyDescent="0.25">
      <c r="A13" s="88">
        <v>28</v>
      </c>
      <c r="B13" s="63">
        <v>63.95</v>
      </c>
      <c r="C13" s="64">
        <v>2</v>
      </c>
      <c r="D13" s="64">
        <v>152.35</v>
      </c>
      <c r="E13" s="64">
        <v>2</v>
      </c>
      <c r="F13" s="64">
        <v>38.5</v>
      </c>
      <c r="G13" s="65">
        <v>2</v>
      </c>
      <c r="H13" s="80">
        <v>63.524999999999999</v>
      </c>
      <c r="I13" s="81">
        <v>4</v>
      </c>
      <c r="J13" s="81">
        <v>110.80000000000001</v>
      </c>
      <c r="K13" s="81">
        <v>4</v>
      </c>
      <c r="L13" s="81">
        <v>31.625</v>
      </c>
      <c r="M13" s="82">
        <v>4</v>
      </c>
      <c r="N13" s="78">
        <v>9.3333333333333339</v>
      </c>
      <c r="O13" s="27">
        <v>3</v>
      </c>
      <c r="P13" s="27">
        <v>5.833333333333333</v>
      </c>
      <c r="Q13" s="27">
        <v>3</v>
      </c>
      <c r="R13" s="27">
        <v>4.833333333333333</v>
      </c>
      <c r="S13" s="79">
        <v>3</v>
      </c>
      <c r="T13" s="63">
        <v>40.6</v>
      </c>
      <c r="U13" s="64">
        <v>3</v>
      </c>
      <c r="V13" s="64">
        <v>68.3</v>
      </c>
      <c r="W13" s="64">
        <v>3</v>
      </c>
      <c r="X13" s="64">
        <v>20.099999999999998</v>
      </c>
      <c r="Y13" s="65">
        <v>3</v>
      </c>
      <c r="Z13" s="63"/>
      <c r="AA13" s="64"/>
      <c r="AB13" s="64"/>
      <c r="AC13" s="64"/>
      <c r="AD13" s="64"/>
      <c r="AE13" s="96"/>
      <c r="AF13" s="129">
        <v>11.533333333333333</v>
      </c>
      <c r="AG13" s="128">
        <v>3</v>
      </c>
      <c r="AH13" s="128">
        <v>12.699999999999998</v>
      </c>
      <c r="AI13" s="128">
        <v>3</v>
      </c>
      <c r="AJ13" s="128">
        <v>5.2666666666666666</v>
      </c>
      <c r="AK13" s="131">
        <v>3</v>
      </c>
      <c r="AL13" s="78">
        <v>12.475</v>
      </c>
      <c r="AM13" s="27">
        <v>4</v>
      </c>
      <c r="AN13" s="27">
        <v>10.024999999999999</v>
      </c>
      <c r="AO13" s="27">
        <v>4</v>
      </c>
      <c r="AP13" s="27">
        <v>7.0749999999999993</v>
      </c>
      <c r="AQ13" s="109">
        <v>4</v>
      </c>
      <c r="AR13" s="78">
        <v>7.4249999999999998</v>
      </c>
      <c r="AS13" s="27">
        <v>4</v>
      </c>
      <c r="AT13" s="27">
        <v>8.2249999999999996</v>
      </c>
      <c r="AU13" s="27">
        <v>4</v>
      </c>
      <c r="AV13" s="27">
        <v>2.9750000000000001</v>
      </c>
      <c r="AW13" s="109">
        <v>4</v>
      </c>
      <c r="AX13" s="129">
        <v>9.1999999999999993</v>
      </c>
      <c r="AY13" s="128">
        <v>2</v>
      </c>
      <c r="AZ13" s="128">
        <v>13.899999999999999</v>
      </c>
      <c r="BA13" s="128">
        <v>2</v>
      </c>
      <c r="BB13" s="128">
        <v>9.1999999999999993</v>
      </c>
      <c r="BC13" s="131">
        <v>2</v>
      </c>
      <c r="BD13" s="78"/>
      <c r="BE13" s="27"/>
      <c r="BF13" s="27"/>
      <c r="BG13" s="27"/>
      <c r="BH13" s="27"/>
      <c r="BI13" s="79"/>
    </row>
    <row r="14" spans="1:61" ht="15.75" x14ac:dyDescent="0.25">
      <c r="A14" s="88">
        <v>29</v>
      </c>
      <c r="B14" s="63">
        <v>64.899999999999991</v>
      </c>
      <c r="C14" s="64">
        <v>3</v>
      </c>
      <c r="D14" s="64">
        <v>117.06666666666666</v>
      </c>
      <c r="E14" s="64">
        <v>3</v>
      </c>
      <c r="F14" s="64">
        <v>34.866666666666667</v>
      </c>
      <c r="G14" s="65">
        <v>3</v>
      </c>
      <c r="H14" s="78"/>
      <c r="I14" s="27"/>
      <c r="J14" s="27"/>
      <c r="K14" s="27"/>
      <c r="L14" s="27"/>
      <c r="M14" s="79"/>
      <c r="N14" s="78">
        <v>10.033333333333333</v>
      </c>
      <c r="O14" s="27">
        <v>3</v>
      </c>
      <c r="P14" s="27">
        <v>9.7000000000000011</v>
      </c>
      <c r="Q14" s="27">
        <v>3</v>
      </c>
      <c r="R14" s="27">
        <v>3</v>
      </c>
      <c r="S14" s="79">
        <v>3</v>
      </c>
      <c r="T14" s="61"/>
      <c r="U14" s="29"/>
      <c r="V14" s="29"/>
      <c r="W14" s="29"/>
      <c r="X14" s="29"/>
      <c r="Y14" s="62"/>
      <c r="Z14" s="63">
        <v>32.049999999999997</v>
      </c>
      <c r="AA14" s="64">
        <v>2</v>
      </c>
      <c r="AB14" s="64">
        <v>66.399999999999991</v>
      </c>
      <c r="AC14" s="64">
        <v>3</v>
      </c>
      <c r="AD14" s="64">
        <v>15.8</v>
      </c>
      <c r="AE14" s="96">
        <v>2</v>
      </c>
      <c r="AF14" s="80">
        <v>18.8</v>
      </c>
      <c r="AG14" s="81">
        <v>5</v>
      </c>
      <c r="AH14" s="81">
        <v>52.840000000000011</v>
      </c>
      <c r="AI14" s="81">
        <v>5</v>
      </c>
      <c r="AJ14" s="81">
        <v>11.12</v>
      </c>
      <c r="AK14" s="110">
        <v>5</v>
      </c>
      <c r="AL14" s="78">
        <v>5.6499999999999995</v>
      </c>
      <c r="AM14" s="27">
        <v>4</v>
      </c>
      <c r="AN14" s="27">
        <v>5.8999999999999995</v>
      </c>
      <c r="AO14" s="27">
        <v>4</v>
      </c>
      <c r="AP14" s="27">
        <v>1.375</v>
      </c>
      <c r="AQ14" s="109">
        <v>4</v>
      </c>
      <c r="AR14" s="78">
        <v>9.4</v>
      </c>
      <c r="AS14" s="27">
        <v>2</v>
      </c>
      <c r="AT14" s="27">
        <v>17.5</v>
      </c>
      <c r="AU14" s="27">
        <v>2</v>
      </c>
      <c r="AV14" s="27">
        <v>4.95</v>
      </c>
      <c r="AW14" s="109">
        <v>2</v>
      </c>
      <c r="AX14" s="80">
        <v>24.633333333333336</v>
      </c>
      <c r="AY14" s="81">
        <v>3</v>
      </c>
      <c r="AZ14" s="81">
        <v>53.825000000000003</v>
      </c>
      <c r="BA14" s="81">
        <v>4</v>
      </c>
      <c r="BB14" s="81">
        <v>16.133333333333336</v>
      </c>
      <c r="BC14" s="110">
        <v>3</v>
      </c>
      <c r="BD14" s="78"/>
      <c r="BE14" s="27"/>
      <c r="BF14" s="27"/>
      <c r="BG14" s="27"/>
      <c r="BH14" s="27"/>
      <c r="BI14" s="79"/>
    </row>
    <row r="15" spans="1:61" ht="15.75" x14ac:dyDescent="0.25">
      <c r="A15" s="88">
        <v>30</v>
      </c>
      <c r="B15" s="63"/>
      <c r="C15" s="64"/>
      <c r="D15" s="64"/>
      <c r="E15" s="64"/>
      <c r="F15" s="64"/>
      <c r="G15" s="65"/>
      <c r="H15" s="78"/>
      <c r="I15" s="27"/>
      <c r="J15" s="27"/>
      <c r="K15" s="27"/>
      <c r="L15" s="27"/>
      <c r="M15" s="79"/>
      <c r="N15" s="78"/>
      <c r="O15" s="27"/>
      <c r="P15" s="27"/>
      <c r="Q15" s="27"/>
      <c r="R15" s="27"/>
      <c r="S15" s="79"/>
      <c r="T15" s="61"/>
      <c r="U15" s="29"/>
      <c r="V15" s="29"/>
      <c r="W15" s="29"/>
      <c r="X15" s="29"/>
      <c r="Y15" s="62"/>
      <c r="Z15" s="61"/>
      <c r="AA15" s="29"/>
      <c r="AB15" s="29"/>
      <c r="AC15" s="29"/>
      <c r="AD15" s="29"/>
      <c r="AE15" s="42"/>
      <c r="AF15" s="80"/>
      <c r="AG15" s="81"/>
      <c r="AH15" s="81"/>
      <c r="AI15" s="81"/>
      <c r="AJ15" s="81"/>
      <c r="AK15" s="110"/>
      <c r="AL15" s="78">
        <v>8.4333333333333318</v>
      </c>
      <c r="AM15" s="27">
        <v>3</v>
      </c>
      <c r="AN15" s="27">
        <v>7.5666666666666664</v>
      </c>
      <c r="AO15" s="27">
        <v>3</v>
      </c>
      <c r="AP15" s="27">
        <v>3.1500000000000004</v>
      </c>
      <c r="AQ15" s="109">
        <v>2</v>
      </c>
      <c r="AR15" s="78">
        <v>11.974999999999998</v>
      </c>
      <c r="AS15" s="27">
        <v>4</v>
      </c>
      <c r="AT15" s="27">
        <v>10.824999999999999</v>
      </c>
      <c r="AU15" s="27">
        <v>4</v>
      </c>
      <c r="AV15" s="27">
        <v>7.3</v>
      </c>
      <c r="AW15" s="109">
        <v>4</v>
      </c>
      <c r="AX15" s="80">
        <v>23.35</v>
      </c>
      <c r="AY15" s="81">
        <v>2</v>
      </c>
      <c r="AZ15" s="81">
        <v>43</v>
      </c>
      <c r="BA15" s="81">
        <v>2</v>
      </c>
      <c r="BB15" s="81">
        <v>11.100000000000001</v>
      </c>
      <c r="BC15" s="110">
        <v>2</v>
      </c>
      <c r="BD15" s="78"/>
      <c r="BE15" s="27"/>
      <c r="BF15" s="27"/>
      <c r="BG15" s="27"/>
      <c r="BH15" s="27"/>
      <c r="BI15" s="79"/>
    </row>
    <row r="16" spans="1:61" ht="15.75" x14ac:dyDescent="0.25">
      <c r="A16" s="88">
        <v>31</v>
      </c>
      <c r="B16" s="63"/>
      <c r="C16" s="64"/>
      <c r="D16" s="64"/>
      <c r="E16" s="64"/>
      <c r="F16" s="64"/>
      <c r="G16" s="65"/>
      <c r="H16" s="78"/>
      <c r="I16" s="27"/>
      <c r="J16" s="27"/>
      <c r="K16" s="27"/>
      <c r="L16" s="27"/>
      <c r="M16" s="79"/>
      <c r="N16" s="78">
        <v>13.899999999999999</v>
      </c>
      <c r="O16" s="27">
        <v>2</v>
      </c>
      <c r="P16" s="27">
        <v>12.75</v>
      </c>
      <c r="Q16" s="27">
        <v>2</v>
      </c>
      <c r="R16" s="27">
        <v>3.75</v>
      </c>
      <c r="S16" s="79">
        <v>2</v>
      </c>
      <c r="T16" s="61"/>
      <c r="U16" s="29"/>
      <c r="V16" s="29"/>
      <c r="W16" s="29"/>
      <c r="X16" s="29"/>
      <c r="Y16" s="62"/>
      <c r="Z16" s="61"/>
      <c r="AA16" s="29"/>
      <c r="AB16" s="29"/>
      <c r="AC16" s="29"/>
      <c r="AD16" s="29"/>
      <c r="AE16" s="42"/>
      <c r="AF16" s="80">
        <v>18</v>
      </c>
      <c r="AG16" s="81">
        <v>1</v>
      </c>
      <c r="AH16" s="81">
        <v>73.900000000000006</v>
      </c>
      <c r="AI16" s="81">
        <v>1</v>
      </c>
      <c r="AJ16" s="81">
        <v>17.2</v>
      </c>
      <c r="AK16" s="110">
        <v>1</v>
      </c>
      <c r="AL16" s="78">
        <v>13.266666666666666</v>
      </c>
      <c r="AM16" s="27">
        <v>3</v>
      </c>
      <c r="AN16" s="27">
        <v>6.9666666666666659</v>
      </c>
      <c r="AO16" s="27">
        <v>3</v>
      </c>
      <c r="AP16" s="27">
        <v>10.5</v>
      </c>
      <c r="AQ16" s="109">
        <v>3</v>
      </c>
      <c r="AR16" s="78">
        <v>7.55</v>
      </c>
      <c r="AS16" s="27">
        <v>2</v>
      </c>
      <c r="AT16" s="27">
        <v>6.55</v>
      </c>
      <c r="AU16" s="27">
        <v>2</v>
      </c>
      <c r="AV16" s="27">
        <v>1.85</v>
      </c>
      <c r="AW16" s="109">
        <v>2</v>
      </c>
      <c r="AX16" s="80"/>
      <c r="AY16" s="81"/>
      <c r="AZ16" s="81">
        <v>28.15</v>
      </c>
      <c r="BA16" s="81">
        <v>2</v>
      </c>
      <c r="BB16" s="81"/>
      <c r="BC16" s="110"/>
      <c r="BD16" s="78"/>
      <c r="BE16" s="27"/>
      <c r="BF16" s="27"/>
      <c r="BG16" s="27"/>
      <c r="BH16" s="27"/>
      <c r="BI16" s="79"/>
    </row>
    <row r="17" spans="1:61" ht="15.75" x14ac:dyDescent="0.25">
      <c r="A17" s="88">
        <v>32</v>
      </c>
      <c r="B17" s="63"/>
      <c r="C17" s="64"/>
      <c r="D17" s="64"/>
      <c r="E17" s="64"/>
      <c r="F17" s="64"/>
      <c r="G17" s="65"/>
      <c r="H17" s="78"/>
      <c r="I17" s="27"/>
      <c r="J17" s="27"/>
      <c r="K17" s="27"/>
      <c r="L17" s="27"/>
      <c r="M17" s="79"/>
      <c r="N17" s="129">
        <v>13.575000000000001</v>
      </c>
      <c r="O17" s="128">
        <v>4</v>
      </c>
      <c r="P17" s="128">
        <v>7.3250000000000002</v>
      </c>
      <c r="Q17" s="128">
        <v>2</v>
      </c>
      <c r="R17" s="128">
        <v>9.2750000000000004</v>
      </c>
      <c r="S17" s="130">
        <v>4</v>
      </c>
      <c r="T17" s="61"/>
      <c r="U17" s="29"/>
      <c r="V17" s="29"/>
      <c r="W17" s="29"/>
      <c r="X17" s="29"/>
      <c r="Y17" s="62"/>
      <c r="Z17" s="61"/>
      <c r="AA17" s="29"/>
      <c r="AB17" s="29"/>
      <c r="AC17" s="29"/>
      <c r="AD17" s="29"/>
      <c r="AE17" s="42"/>
      <c r="AF17" s="80"/>
      <c r="AG17" s="81"/>
      <c r="AH17" s="81"/>
      <c r="AI17" s="81"/>
      <c r="AJ17" s="81"/>
      <c r="AK17" s="110"/>
      <c r="AL17" s="78">
        <v>6.7666666666666657</v>
      </c>
      <c r="AM17" s="27">
        <v>3</v>
      </c>
      <c r="AN17" s="27">
        <v>5.3</v>
      </c>
      <c r="AO17" s="27">
        <v>3</v>
      </c>
      <c r="AP17" s="27">
        <v>2.7999999999999994</v>
      </c>
      <c r="AQ17" s="109">
        <v>3</v>
      </c>
      <c r="AR17" s="78"/>
      <c r="AS17" s="27"/>
      <c r="AT17" s="27"/>
      <c r="AU17" s="27"/>
      <c r="AV17" s="27"/>
      <c r="AW17" s="109"/>
      <c r="AX17" s="80"/>
      <c r="AY17" s="81"/>
      <c r="AZ17" s="81"/>
      <c r="BA17" s="81"/>
      <c r="BB17" s="81"/>
      <c r="BC17" s="110"/>
      <c r="BD17" s="78"/>
      <c r="BE17" s="27"/>
      <c r="BF17" s="27"/>
      <c r="BG17" s="27"/>
      <c r="BH17" s="27"/>
      <c r="BI17" s="79"/>
    </row>
    <row r="18" spans="1:61" ht="15.75" x14ac:dyDescent="0.25">
      <c r="A18" s="88">
        <v>33</v>
      </c>
      <c r="B18" s="63"/>
      <c r="C18" s="64"/>
      <c r="D18" s="64"/>
      <c r="E18" s="64"/>
      <c r="F18" s="64"/>
      <c r="G18" s="65"/>
      <c r="H18" s="78"/>
      <c r="I18" s="27"/>
      <c r="J18" s="27"/>
      <c r="K18" s="27"/>
      <c r="L18" s="27"/>
      <c r="M18" s="79"/>
      <c r="N18" s="80">
        <v>17.399999999999999</v>
      </c>
      <c r="O18" s="81">
        <v>2</v>
      </c>
      <c r="P18" s="81">
        <v>56.699999999999996</v>
      </c>
      <c r="Q18" s="81">
        <v>2</v>
      </c>
      <c r="R18" s="81">
        <v>15.6</v>
      </c>
      <c r="S18" s="82">
        <v>2</v>
      </c>
      <c r="T18" s="61"/>
      <c r="U18" s="29"/>
      <c r="V18" s="29"/>
      <c r="W18" s="29"/>
      <c r="X18" s="29"/>
      <c r="Y18" s="62"/>
      <c r="Z18" s="61"/>
      <c r="AA18" s="29"/>
      <c r="AB18" s="29"/>
      <c r="AC18" s="29"/>
      <c r="AD18" s="29"/>
      <c r="AE18" s="42"/>
      <c r="AF18" s="80"/>
      <c r="AG18" s="81"/>
      <c r="AH18" s="81"/>
      <c r="AI18" s="81"/>
      <c r="AJ18" s="81"/>
      <c r="AK18" s="110"/>
      <c r="AL18" s="129">
        <v>10.25</v>
      </c>
      <c r="AM18" s="128">
        <v>2</v>
      </c>
      <c r="AN18" s="128">
        <v>7.95</v>
      </c>
      <c r="AO18" s="128">
        <v>2</v>
      </c>
      <c r="AP18" s="128">
        <v>4</v>
      </c>
      <c r="AQ18" s="131">
        <v>2</v>
      </c>
      <c r="AR18" s="78">
        <v>10.050000000000001</v>
      </c>
      <c r="AS18" s="27">
        <v>2</v>
      </c>
      <c r="AT18" s="27">
        <v>7.4</v>
      </c>
      <c r="AU18" s="27">
        <v>2</v>
      </c>
      <c r="AV18" s="27">
        <v>3.1</v>
      </c>
      <c r="AW18" s="109">
        <v>2</v>
      </c>
      <c r="AX18" s="80"/>
      <c r="AY18" s="81"/>
      <c r="AZ18" s="81"/>
      <c r="BA18" s="81"/>
      <c r="BB18" s="81"/>
      <c r="BC18" s="110"/>
      <c r="BD18" s="78"/>
      <c r="BE18" s="27"/>
      <c r="BF18" s="27"/>
      <c r="BG18" s="27"/>
      <c r="BH18" s="27"/>
      <c r="BI18" s="79"/>
    </row>
    <row r="19" spans="1:61" ht="15.75" x14ac:dyDescent="0.25">
      <c r="A19" s="88">
        <v>34</v>
      </c>
      <c r="B19" s="63"/>
      <c r="C19" s="64"/>
      <c r="D19" s="64"/>
      <c r="E19" s="64"/>
      <c r="F19" s="64"/>
      <c r="G19" s="65"/>
      <c r="H19" s="78"/>
      <c r="I19" s="27"/>
      <c r="J19" s="27"/>
      <c r="K19" s="27"/>
      <c r="L19" s="27"/>
      <c r="M19" s="79"/>
      <c r="N19" s="80">
        <v>51.95</v>
      </c>
      <c r="O19" s="81">
        <v>4</v>
      </c>
      <c r="P19" s="81">
        <v>98.649999999999991</v>
      </c>
      <c r="Q19" s="81">
        <v>4</v>
      </c>
      <c r="R19" s="81">
        <v>26.325000000000003</v>
      </c>
      <c r="S19" s="82">
        <v>4</v>
      </c>
      <c r="T19" s="61"/>
      <c r="U19" s="29"/>
      <c r="V19" s="29"/>
      <c r="W19" s="29"/>
      <c r="X19" s="29"/>
      <c r="Y19" s="62"/>
      <c r="Z19" s="61"/>
      <c r="AA19" s="29"/>
      <c r="AB19" s="29"/>
      <c r="AC19" s="29"/>
      <c r="AD19" s="29"/>
      <c r="AE19" s="42"/>
      <c r="AF19" s="80"/>
      <c r="AG19" s="81"/>
      <c r="AH19" s="81"/>
      <c r="AI19" s="81"/>
      <c r="AJ19" s="81"/>
      <c r="AK19" s="110"/>
      <c r="AL19" s="80">
        <v>16.95</v>
      </c>
      <c r="AM19" s="81">
        <v>2</v>
      </c>
      <c r="AN19" s="81">
        <v>33.549999999999997</v>
      </c>
      <c r="AO19" s="81">
        <v>2</v>
      </c>
      <c r="AP19" s="81">
        <v>8.6</v>
      </c>
      <c r="AQ19" s="110">
        <v>2</v>
      </c>
      <c r="AR19" s="129">
        <v>14.066666666666668</v>
      </c>
      <c r="AS19" s="128">
        <v>3</v>
      </c>
      <c r="AT19" s="128">
        <v>16.100000000000001</v>
      </c>
      <c r="AU19" s="128">
        <v>3</v>
      </c>
      <c r="AV19" s="128">
        <v>5.5</v>
      </c>
      <c r="AW19" s="131">
        <v>3</v>
      </c>
      <c r="AX19" s="80"/>
      <c r="AY19" s="81"/>
      <c r="AZ19" s="81"/>
      <c r="BA19" s="81"/>
      <c r="BB19" s="81"/>
      <c r="BC19" s="110"/>
      <c r="BD19" s="78"/>
      <c r="BE19" s="27"/>
      <c r="BF19" s="27"/>
      <c r="BG19" s="27"/>
      <c r="BH19" s="27"/>
      <c r="BI19" s="79"/>
    </row>
    <row r="20" spans="1:61" ht="15.75" x14ac:dyDescent="0.25">
      <c r="A20" s="88">
        <v>35</v>
      </c>
      <c r="B20" s="63"/>
      <c r="C20" s="64"/>
      <c r="D20" s="64"/>
      <c r="E20" s="64"/>
      <c r="F20" s="64"/>
      <c r="G20" s="65"/>
      <c r="H20" s="78"/>
      <c r="I20" s="27"/>
      <c r="J20" s="27"/>
      <c r="K20" s="27"/>
      <c r="L20" s="27"/>
      <c r="M20" s="79"/>
      <c r="N20" s="80">
        <v>67.099999999999994</v>
      </c>
      <c r="O20" s="81">
        <v>2</v>
      </c>
      <c r="P20" s="81">
        <v>103.4</v>
      </c>
      <c r="Q20" s="81">
        <v>2</v>
      </c>
      <c r="R20" s="81">
        <v>27.1</v>
      </c>
      <c r="S20" s="82">
        <v>2</v>
      </c>
      <c r="T20" s="61"/>
      <c r="U20" s="29"/>
      <c r="V20" s="29"/>
      <c r="W20" s="29"/>
      <c r="X20" s="29"/>
      <c r="Y20" s="62"/>
      <c r="Z20" s="61"/>
      <c r="AA20" s="29"/>
      <c r="AB20" s="29"/>
      <c r="AC20" s="29"/>
      <c r="AD20" s="29"/>
      <c r="AE20" s="42"/>
      <c r="AF20" s="80"/>
      <c r="AG20" s="81"/>
      <c r="AH20" s="81"/>
      <c r="AI20" s="81"/>
      <c r="AJ20" s="81"/>
      <c r="AK20" s="110"/>
      <c r="AL20" s="80">
        <v>38.266666666666666</v>
      </c>
      <c r="AM20" s="81">
        <v>3</v>
      </c>
      <c r="AN20" s="81">
        <v>99.466666666666654</v>
      </c>
      <c r="AO20" s="81">
        <v>3</v>
      </c>
      <c r="AP20" s="81">
        <v>27.933333333333337</v>
      </c>
      <c r="AQ20" s="110">
        <v>3</v>
      </c>
      <c r="AR20" s="80">
        <v>31.549999999999997</v>
      </c>
      <c r="AS20" s="81">
        <v>6</v>
      </c>
      <c r="AT20" s="81">
        <v>59.742857142857147</v>
      </c>
      <c r="AU20" s="81">
        <v>7</v>
      </c>
      <c r="AV20" s="81">
        <v>15.350000000000001</v>
      </c>
      <c r="AW20" s="110">
        <v>6</v>
      </c>
      <c r="AX20" s="80"/>
      <c r="AY20" s="81"/>
      <c r="AZ20" s="81"/>
      <c r="BA20" s="81"/>
      <c r="BB20" s="81"/>
      <c r="BC20" s="110"/>
      <c r="BD20" s="78"/>
      <c r="BE20" s="27"/>
      <c r="BF20" s="27"/>
      <c r="BG20" s="27"/>
      <c r="BH20" s="27"/>
      <c r="BI20" s="79"/>
    </row>
    <row r="21" spans="1:61" ht="16.5" thickBot="1" x14ac:dyDescent="0.3">
      <c r="A21" s="89">
        <v>36</v>
      </c>
      <c r="B21" s="66"/>
      <c r="C21" s="67"/>
      <c r="D21" s="67"/>
      <c r="E21" s="67"/>
      <c r="F21" s="67"/>
      <c r="G21" s="68"/>
      <c r="H21" s="83"/>
      <c r="I21" s="84"/>
      <c r="J21" s="84"/>
      <c r="K21" s="84"/>
      <c r="L21" s="84"/>
      <c r="M21" s="85"/>
      <c r="N21" s="91">
        <v>60.95</v>
      </c>
      <c r="O21" s="92">
        <v>2</v>
      </c>
      <c r="P21" s="92">
        <v>96</v>
      </c>
      <c r="Q21" s="92">
        <v>2</v>
      </c>
      <c r="R21" s="92">
        <v>21.25</v>
      </c>
      <c r="S21" s="93">
        <v>2</v>
      </c>
      <c r="T21" s="69"/>
      <c r="U21" s="70"/>
      <c r="V21" s="70"/>
      <c r="W21" s="70"/>
      <c r="X21" s="70"/>
      <c r="Y21" s="71"/>
      <c r="Z21" s="69"/>
      <c r="AA21" s="70"/>
      <c r="AB21" s="70"/>
      <c r="AC21" s="70"/>
      <c r="AD21" s="70"/>
      <c r="AE21" s="97"/>
      <c r="AF21" s="91"/>
      <c r="AG21" s="92"/>
      <c r="AH21" s="92"/>
      <c r="AI21" s="92"/>
      <c r="AJ21" s="92"/>
      <c r="AK21" s="111"/>
      <c r="AL21" s="91">
        <v>42.4</v>
      </c>
      <c r="AM21" s="92">
        <v>3</v>
      </c>
      <c r="AN21" s="92">
        <v>107.5</v>
      </c>
      <c r="AO21" s="92">
        <v>3</v>
      </c>
      <c r="AP21" s="92">
        <v>30.566666666666663</v>
      </c>
      <c r="AQ21" s="111">
        <v>3</v>
      </c>
      <c r="AR21" s="91">
        <v>39.525000000000006</v>
      </c>
      <c r="AS21" s="92">
        <v>4</v>
      </c>
      <c r="AT21" s="92">
        <v>75.566666666666663</v>
      </c>
      <c r="AU21" s="92">
        <v>3</v>
      </c>
      <c r="AV21" s="92">
        <v>23.65</v>
      </c>
      <c r="AW21" s="111">
        <v>4</v>
      </c>
      <c r="AX21" s="91"/>
      <c r="AY21" s="92"/>
      <c r="AZ21" s="92"/>
      <c r="BA21" s="92"/>
      <c r="BB21" s="92"/>
      <c r="BC21" s="111"/>
      <c r="BD21" s="83"/>
      <c r="BE21" s="84"/>
      <c r="BF21" s="84"/>
      <c r="BG21" s="84"/>
      <c r="BH21" s="84"/>
      <c r="BI21" s="85"/>
    </row>
    <row r="22" spans="1:61" ht="15.75" thickBot="1" x14ac:dyDescent="0.3"/>
    <row r="23" spans="1:61" ht="15.75" x14ac:dyDescent="0.25">
      <c r="Y23" s="149" t="s">
        <v>66</v>
      </c>
      <c r="Z23" s="146"/>
      <c r="AA23" s="146"/>
      <c r="AB23" s="159" t="s">
        <v>72</v>
      </c>
      <c r="AC23" s="146"/>
      <c r="AD23" s="146"/>
      <c r="AE23" s="147"/>
    </row>
    <row r="24" spans="1:61" ht="15.75" x14ac:dyDescent="0.25">
      <c r="Y24" s="150" t="s">
        <v>67</v>
      </c>
      <c r="Z24" s="35"/>
      <c r="AA24" s="35"/>
      <c r="AB24" s="160" t="s">
        <v>73</v>
      </c>
      <c r="AC24" s="35"/>
      <c r="AD24" s="35"/>
      <c r="AE24" s="151"/>
    </row>
    <row r="25" spans="1:61" ht="16.5" thickBot="1" x14ac:dyDescent="0.3">
      <c r="R25" s="112" t="s">
        <v>34</v>
      </c>
      <c r="Y25" s="152" t="s">
        <v>68</v>
      </c>
      <c r="Z25" s="153"/>
      <c r="AA25" s="153"/>
      <c r="AB25" s="160" t="s">
        <v>74</v>
      </c>
      <c r="AC25" s="35"/>
      <c r="AD25" s="35"/>
      <c r="AE25" s="151"/>
    </row>
    <row r="26" spans="1:61" ht="15.75" thickBot="1" x14ac:dyDescent="0.3">
      <c r="A26" s="27" t="s">
        <v>63</v>
      </c>
      <c r="B26" s="27">
        <v>-16</v>
      </c>
      <c r="C26" s="27">
        <v>-15</v>
      </c>
      <c r="D26" s="27">
        <v>-14</v>
      </c>
      <c r="E26" s="109">
        <v>-13</v>
      </c>
      <c r="F26" s="27">
        <v>-12</v>
      </c>
      <c r="G26" s="27">
        <v>-11</v>
      </c>
      <c r="H26" s="27">
        <v>-10</v>
      </c>
      <c r="I26" s="27">
        <v>-9</v>
      </c>
      <c r="J26" s="27">
        <v>-8</v>
      </c>
      <c r="K26" s="27">
        <v>-7</v>
      </c>
      <c r="L26" s="27">
        <v>-6</v>
      </c>
      <c r="M26" s="27">
        <v>-5</v>
      </c>
      <c r="N26" s="27">
        <v>-4</v>
      </c>
      <c r="O26" s="27">
        <v>-3</v>
      </c>
      <c r="P26" s="27">
        <v>-2</v>
      </c>
      <c r="Q26" s="27">
        <v>-1</v>
      </c>
      <c r="R26" s="81" t="s">
        <v>39</v>
      </c>
      <c r="S26" s="81">
        <v>1</v>
      </c>
      <c r="T26" s="81">
        <v>2</v>
      </c>
      <c r="U26" s="81">
        <v>3</v>
      </c>
      <c r="V26" s="35"/>
      <c r="W26" s="90" t="s">
        <v>70</v>
      </c>
      <c r="AB26" s="161" t="s">
        <v>75</v>
      </c>
      <c r="AC26" s="153"/>
      <c r="AD26" s="153"/>
      <c r="AE26" s="154"/>
    </row>
    <row r="27" spans="1:61" ht="15" customHeight="1" x14ac:dyDescent="0.25">
      <c r="A27" s="42" t="s">
        <v>2</v>
      </c>
      <c r="B27" s="27"/>
      <c r="C27" s="27"/>
      <c r="D27" s="27"/>
      <c r="E27" s="109"/>
      <c r="F27" s="27"/>
      <c r="G27" s="27"/>
      <c r="H27" s="27"/>
      <c r="I27" s="27"/>
      <c r="J27" s="27"/>
      <c r="K27" s="59">
        <v>12.516666666666666</v>
      </c>
      <c r="L27" s="59">
        <v>12.48</v>
      </c>
      <c r="M27" s="27"/>
      <c r="N27" s="59">
        <v>15.1</v>
      </c>
      <c r="O27" s="27"/>
      <c r="P27" s="27"/>
      <c r="Q27" s="128"/>
      <c r="R27" s="81">
        <v>63.95</v>
      </c>
      <c r="S27" s="81">
        <v>64.899999999999991</v>
      </c>
      <c r="T27" s="27"/>
      <c r="U27" s="27"/>
      <c r="V27" s="35"/>
      <c r="W27" s="164">
        <f>AVERAGE(B27:P27)</f>
        <v>13.365555555555554</v>
      </c>
      <c r="Y27" s="186" t="s">
        <v>71</v>
      </c>
      <c r="Z27" s="155" t="s">
        <v>2</v>
      </c>
    </row>
    <row r="28" spans="1:61" x14ac:dyDescent="0.25">
      <c r="A28" s="42" t="s">
        <v>7</v>
      </c>
      <c r="B28" s="27"/>
      <c r="C28" s="27"/>
      <c r="D28" s="27"/>
      <c r="E28" s="109"/>
      <c r="F28" s="27"/>
      <c r="G28" s="27"/>
      <c r="H28" s="27"/>
      <c r="I28" s="27"/>
      <c r="J28" s="59">
        <v>9.7749999999999986</v>
      </c>
      <c r="K28" s="27"/>
      <c r="L28" s="59">
        <v>9.9599999999999991</v>
      </c>
      <c r="M28" s="27"/>
      <c r="N28" s="59">
        <v>7.9666666666666659</v>
      </c>
      <c r="O28" s="59">
        <v>9.5666666666666664</v>
      </c>
      <c r="P28" s="27"/>
      <c r="Q28" s="128">
        <v>10.566666666666666</v>
      </c>
      <c r="R28" s="81">
        <v>37.274999999999999</v>
      </c>
      <c r="S28" s="81">
        <v>42.266666666666673</v>
      </c>
      <c r="T28" s="81">
        <v>63.524999999999999</v>
      </c>
      <c r="U28" s="81"/>
      <c r="V28" s="35"/>
      <c r="W28" s="164">
        <f t="shared" ref="W28:W36" si="0">AVERAGE(B28:P28)</f>
        <v>9.3170833333333327</v>
      </c>
      <c r="Y28" s="187"/>
      <c r="Z28" s="156" t="s">
        <v>7</v>
      </c>
    </row>
    <row r="29" spans="1:61" x14ac:dyDescent="0.25">
      <c r="A29" s="42" t="s">
        <v>9</v>
      </c>
      <c r="B29" s="27"/>
      <c r="C29" s="27"/>
      <c r="D29" s="27"/>
      <c r="E29" s="44">
        <v>7.8666666666666663</v>
      </c>
      <c r="F29" s="27"/>
      <c r="G29" s="59">
        <v>9.9333333333333318</v>
      </c>
      <c r="H29" s="27"/>
      <c r="I29" s="59">
        <v>11.620000000000001</v>
      </c>
      <c r="J29" s="59">
        <v>11.020000000000001</v>
      </c>
      <c r="K29" s="59">
        <v>16.5</v>
      </c>
      <c r="L29" s="59">
        <v>9.75</v>
      </c>
      <c r="M29" s="59">
        <v>9.3333333333333339</v>
      </c>
      <c r="N29" s="59">
        <v>10.033333333333333</v>
      </c>
      <c r="O29" s="27"/>
      <c r="P29" s="59">
        <v>13.899999999999999</v>
      </c>
      <c r="Q29" s="128">
        <v>13.575000000000001</v>
      </c>
      <c r="R29" s="81">
        <v>17.399999999999999</v>
      </c>
      <c r="S29" s="81">
        <v>51.95</v>
      </c>
      <c r="T29" s="81">
        <v>67.099999999999994</v>
      </c>
      <c r="U29" s="81">
        <v>60.95</v>
      </c>
      <c r="V29" s="35"/>
      <c r="W29" s="164">
        <f t="shared" si="0"/>
        <v>11.106296296296295</v>
      </c>
      <c r="Y29" s="187"/>
      <c r="Z29" s="156" t="s">
        <v>9</v>
      </c>
    </row>
    <row r="30" spans="1:61" x14ac:dyDescent="0.25">
      <c r="A30" s="42" t="s">
        <v>10</v>
      </c>
      <c r="B30" s="27"/>
      <c r="C30" s="27"/>
      <c r="D30" s="27"/>
      <c r="E30" s="109"/>
      <c r="F30" s="27"/>
      <c r="G30" s="27"/>
      <c r="H30" s="59"/>
      <c r="I30" s="27"/>
      <c r="J30" s="59">
        <v>13.033333333333333</v>
      </c>
      <c r="K30" s="27"/>
      <c r="L30" s="27"/>
      <c r="M30" s="27"/>
      <c r="N30" s="59">
        <v>10.78</v>
      </c>
      <c r="O30" s="27"/>
      <c r="P30" s="59">
        <v>7.333333333333333</v>
      </c>
      <c r="Q30" s="29">
        <v>11.580000000000002</v>
      </c>
      <c r="R30" s="64">
        <v>18.7</v>
      </c>
      <c r="S30" s="64"/>
      <c r="T30" s="64">
        <v>40.6</v>
      </c>
      <c r="U30" s="27"/>
      <c r="V30" s="35"/>
      <c r="W30" s="164">
        <f t="shared" si="0"/>
        <v>10.382222222222222</v>
      </c>
      <c r="Y30" s="187"/>
      <c r="Z30" s="156" t="s">
        <v>10</v>
      </c>
    </row>
    <row r="31" spans="1:61" x14ac:dyDescent="0.25">
      <c r="A31" s="42" t="s">
        <v>11</v>
      </c>
      <c r="B31" s="27"/>
      <c r="C31" s="27"/>
      <c r="D31" s="27"/>
      <c r="E31" s="109"/>
      <c r="F31" s="27"/>
      <c r="G31" s="59">
        <v>11.066666666666665</v>
      </c>
      <c r="H31" s="59">
        <v>8.2750000000000004</v>
      </c>
      <c r="I31" s="59">
        <v>13.524999999999999</v>
      </c>
      <c r="J31" s="27"/>
      <c r="K31" s="59">
        <v>9.4499999999999993</v>
      </c>
      <c r="L31" s="59">
        <v>8.4</v>
      </c>
      <c r="M31" s="27"/>
      <c r="N31" s="59">
        <v>11.5</v>
      </c>
      <c r="O31" s="59">
        <v>16.725000000000001</v>
      </c>
      <c r="P31" s="27"/>
      <c r="Q31" s="128"/>
      <c r="R31" s="81">
        <v>32.049999999999997</v>
      </c>
      <c r="S31" s="27"/>
      <c r="T31" s="27"/>
      <c r="U31" s="27"/>
      <c r="V31" s="35"/>
      <c r="W31" s="164">
        <f t="shared" si="0"/>
        <v>11.277380952380952</v>
      </c>
      <c r="Y31" s="187"/>
      <c r="Z31" s="156" t="s">
        <v>11</v>
      </c>
    </row>
    <row r="32" spans="1:61" x14ac:dyDescent="0.25">
      <c r="A32" s="42" t="s">
        <v>12</v>
      </c>
      <c r="B32" s="27"/>
      <c r="C32" s="27"/>
      <c r="D32" s="27"/>
      <c r="E32" s="109"/>
      <c r="F32" s="27"/>
      <c r="G32" s="59"/>
      <c r="H32" s="59">
        <v>7.55</v>
      </c>
      <c r="I32" s="27"/>
      <c r="J32" s="27"/>
      <c r="K32" s="27"/>
      <c r="L32" s="59">
        <v>11.566666666666665</v>
      </c>
      <c r="M32" s="59">
        <v>7.9</v>
      </c>
      <c r="N32" s="27"/>
      <c r="O32" s="27"/>
      <c r="P32" s="59">
        <v>8.9666666666666668</v>
      </c>
      <c r="Q32" s="128">
        <v>11.533333333333333</v>
      </c>
      <c r="R32" s="81">
        <v>18.8</v>
      </c>
      <c r="S32" s="81"/>
      <c r="T32" s="81">
        <v>18</v>
      </c>
      <c r="U32" s="27"/>
      <c r="V32" s="35"/>
      <c r="W32" s="164">
        <f t="shared" si="0"/>
        <v>8.9958333333333336</v>
      </c>
      <c r="Y32" s="187"/>
      <c r="Z32" s="156" t="s">
        <v>12</v>
      </c>
    </row>
    <row r="33" spans="1:36" x14ac:dyDescent="0.25">
      <c r="A33" s="42" t="s">
        <v>13</v>
      </c>
      <c r="B33" s="59">
        <v>8.6</v>
      </c>
      <c r="C33" s="27"/>
      <c r="D33" s="59">
        <v>8.2200000000000006</v>
      </c>
      <c r="E33" s="109"/>
      <c r="F33" s="59">
        <v>8.15</v>
      </c>
      <c r="G33" s="59">
        <v>10.4</v>
      </c>
      <c r="H33" s="27"/>
      <c r="I33" s="27"/>
      <c r="J33" s="59">
        <v>9.3000000000000007</v>
      </c>
      <c r="K33" s="59">
        <v>10.733333333333334</v>
      </c>
      <c r="L33" s="59">
        <v>12.475</v>
      </c>
      <c r="M33" s="59">
        <v>5.6499999999999995</v>
      </c>
      <c r="N33" s="59">
        <v>8.4333333333333318</v>
      </c>
      <c r="O33" s="59">
        <v>13.266666666666666</v>
      </c>
      <c r="P33" s="59">
        <v>6.7666666666666657</v>
      </c>
      <c r="Q33" s="128">
        <v>10.25</v>
      </c>
      <c r="R33" s="81">
        <v>16.95</v>
      </c>
      <c r="S33" s="81">
        <v>38.266666666666666</v>
      </c>
      <c r="T33" s="81">
        <v>42.4</v>
      </c>
      <c r="U33" s="59"/>
      <c r="V33" s="16"/>
      <c r="W33" s="164">
        <f t="shared" si="0"/>
        <v>9.2722727272727283</v>
      </c>
      <c r="Y33" s="187"/>
      <c r="Z33" s="156" t="s">
        <v>13</v>
      </c>
    </row>
    <row r="34" spans="1:36" x14ac:dyDescent="0.25">
      <c r="A34" s="43" t="s">
        <v>14</v>
      </c>
      <c r="B34" s="27"/>
      <c r="C34" s="27"/>
      <c r="D34" s="27"/>
      <c r="E34" s="113"/>
      <c r="F34" s="98">
        <v>12.100000000000001</v>
      </c>
      <c r="G34" s="27"/>
      <c r="H34" s="98">
        <v>11.600000000000001</v>
      </c>
      <c r="I34" s="98">
        <v>11.3</v>
      </c>
      <c r="J34" s="98">
        <v>7.4249999999999998</v>
      </c>
      <c r="K34" s="98">
        <v>9.4</v>
      </c>
      <c r="L34" s="98">
        <v>11.974999999999998</v>
      </c>
      <c r="M34" s="98">
        <v>7.55</v>
      </c>
      <c r="N34" s="27"/>
      <c r="O34" s="27"/>
      <c r="P34" s="98">
        <v>10.050000000000001</v>
      </c>
      <c r="Q34" s="128">
        <v>14.066666666666668</v>
      </c>
      <c r="R34" s="81">
        <v>31.549999999999997</v>
      </c>
      <c r="S34" s="81">
        <v>39.525000000000006</v>
      </c>
      <c r="T34" s="27"/>
      <c r="U34" s="27"/>
      <c r="V34" s="35"/>
      <c r="W34" s="164">
        <f t="shared" si="0"/>
        <v>10.174999999999999</v>
      </c>
      <c r="Y34" s="187"/>
      <c r="Z34" s="157" t="s">
        <v>14</v>
      </c>
    </row>
    <row r="35" spans="1:36" x14ac:dyDescent="0.25">
      <c r="A35" s="43" t="s">
        <v>15</v>
      </c>
      <c r="B35" s="27"/>
      <c r="C35" s="27"/>
      <c r="D35" s="27"/>
      <c r="E35" s="109"/>
      <c r="F35" s="98"/>
      <c r="G35" s="27"/>
      <c r="H35" s="27"/>
      <c r="I35" s="98"/>
      <c r="J35" s="98">
        <v>12.4</v>
      </c>
      <c r="K35" s="27"/>
      <c r="L35" s="27"/>
      <c r="M35" s="27"/>
      <c r="N35" s="98">
        <v>9.2749999999999986</v>
      </c>
      <c r="O35" s="98">
        <v>11.05</v>
      </c>
      <c r="P35" s="98">
        <v>6.6</v>
      </c>
      <c r="Q35" s="128">
        <v>9.1999999999999993</v>
      </c>
      <c r="R35" s="81">
        <v>24.633333333333336</v>
      </c>
      <c r="S35" s="81">
        <v>23.35</v>
      </c>
      <c r="T35" s="27"/>
      <c r="U35" s="27"/>
      <c r="V35" s="35"/>
      <c r="W35" s="164">
        <f t="shared" si="0"/>
        <v>9.8312499999999989</v>
      </c>
      <c r="Y35" s="187"/>
      <c r="Z35" s="157" t="s">
        <v>15</v>
      </c>
    </row>
    <row r="36" spans="1:36" ht="15.75" thickBot="1" x14ac:dyDescent="0.3">
      <c r="A36" s="44" t="s">
        <v>16</v>
      </c>
      <c r="B36" s="27"/>
      <c r="C36" s="27"/>
      <c r="D36" s="27"/>
      <c r="E36" s="109"/>
      <c r="F36" s="27"/>
      <c r="G36" s="27"/>
      <c r="H36" s="27"/>
      <c r="I36" s="27">
        <v>11.4</v>
      </c>
      <c r="J36" s="27">
        <v>12.05</v>
      </c>
      <c r="K36" s="27"/>
      <c r="L36" s="27"/>
      <c r="M36" s="27">
        <v>12.149999999999999</v>
      </c>
      <c r="N36" s="27"/>
      <c r="O36" s="27"/>
      <c r="P36" s="27">
        <v>8.7999999999999989</v>
      </c>
      <c r="Q36" s="128">
        <v>14.350000000000001</v>
      </c>
      <c r="R36" s="81">
        <v>24.2</v>
      </c>
      <c r="S36" s="27"/>
      <c r="T36" s="27"/>
      <c r="U36" s="27"/>
      <c r="V36" s="35"/>
      <c r="W36" s="164">
        <f t="shared" si="0"/>
        <v>11.1</v>
      </c>
      <c r="Y36" s="188"/>
      <c r="Z36" s="158" t="s">
        <v>16</v>
      </c>
    </row>
    <row r="37" spans="1:36" ht="15.75" x14ac:dyDescent="0.25">
      <c r="W37" s="162">
        <f>AVERAGE(W27:W36)</f>
        <v>10.482289442039441</v>
      </c>
      <c r="X37" s="35"/>
      <c r="Y37" s="35"/>
    </row>
    <row r="38" spans="1:36" ht="15.75" x14ac:dyDescent="0.25">
      <c r="A38" s="148" t="s">
        <v>69</v>
      </c>
      <c r="B38" s="36"/>
      <c r="C38" s="36"/>
      <c r="D38" s="36"/>
      <c r="E38" s="36"/>
      <c r="F38" s="36"/>
      <c r="G38" s="36"/>
      <c r="H38" s="162">
        <f>AVERAGE(H27:H36)</f>
        <v>9.1416666666666675</v>
      </c>
      <c r="I38" s="162">
        <f t="shared" ref="I38:S38" si="1">AVERAGE(I27:I36)</f>
        <v>11.96125</v>
      </c>
      <c r="J38" s="162">
        <f t="shared" si="1"/>
        <v>10.714761904761904</v>
      </c>
      <c r="K38" s="162">
        <f t="shared" si="1"/>
        <v>11.72</v>
      </c>
      <c r="L38" s="162">
        <f t="shared" si="1"/>
        <v>10.943809523809522</v>
      </c>
      <c r="M38" s="162">
        <f t="shared" si="1"/>
        <v>8.5166666666666657</v>
      </c>
      <c r="N38" s="162">
        <f t="shared" si="1"/>
        <v>10.441190476190476</v>
      </c>
      <c r="O38" s="162">
        <f t="shared" si="1"/>
        <v>12.652083333333334</v>
      </c>
      <c r="P38" s="162">
        <f t="shared" si="1"/>
        <v>8.9166666666666661</v>
      </c>
      <c r="Q38" s="162">
        <f t="shared" si="1"/>
        <v>11.890208333333334</v>
      </c>
      <c r="R38" s="163">
        <f t="shared" si="1"/>
        <v>28.550833333333333</v>
      </c>
      <c r="S38" s="163">
        <f t="shared" si="1"/>
        <v>43.37638888888889</v>
      </c>
      <c r="T38" s="163">
        <f>AVERAGE(T27:T36)</f>
        <v>46.325000000000003</v>
      </c>
      <c r="X38" s="35"/>
      <c r="Y38" s="35"/>
    </row>
    <row r="39" spans="1:36" x14ac:dyDescent="0.25">
      <c r="X39" s="35"/>
      <c r="Y39" s="35"/>
    </row>
    <row r="40" spans="1:36" x14ac:dyDescent="0.25">
      <c r="X40" s="35"/>
      <c r="Y40" s="35"/>
    </row>
    <row r="41" spans="1:36" x14ac:dyDescent="0.25">
      <c r="X41" s="35"/>
      <c r="Y41" s="35"/>
      <c r="AI41" s="35"/>
      <c r="AJ41" s="35"/>
    </row>
    <row r="42" spans="1:36" x14ac:dyDescent="0.25">
      <c r="R42" s="112"/>
      <c r="X42" s="35"/>
      <c r="Y42" s="35"/>
      <c r="AI42" s="35"/>
      <c r="AJ42" s="35"/>
    </row>
    <row r="43" spans="1:36" x14ac:dyDescent="0.25">
      <c r="X43" s="35"/>
      <c r="Y43" s="35"/>
      <c r="AI43" s="35"/>
      <c r="AJ43" s="35"/>
    </row>
    <row r="44" spans="1:36" x14ac:dyDescent="0.25">
      <c r="X44" s="35"/>
      <c r="Y44" s="35"/>
      <c r="AI44" s="35"/>
      <c r="AJ44" s="35"/>
    </row>
    <row r="45" spans="1:36" x14ac:dyDescent="0.25">
      <c r="X45" s="35"/>
      <c r="Y45" s="35"/>
      <c r="AI45" s="35"/>
      <c r="AJ45" s="35"/>
    </row>
    <row r="46" spans="1:36" x14ac:dyDescent="0.25"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</row>
    <row r="47" spans="1:36" x14ac:dyDescent="0.25"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</row>
  </sheetData>
  <mergeCells count="11">
    <mergeCell ref="Y27:Y36"/>
    <mergeCell ref="B1:G1"/>
    <mergeCell ref="H1:M1"/>
    <mergeCell ref="N1:S1"/>
    <mergeCell ref="T1:Y1"/>
    <mergeCell ref="BD1:BI1"/>
    <mergeCell ref="Z1:AE1"/>
    <mergeCell ref="AF1:AK1"/>
    <mergeCell ref="AL1:AQ1"/>
    <mergeCell ref="AR1:AW1"/>
    <mergeCell ref="AX1:B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70" zoomScaleNormal="70" workbookViewId="0">
      <selection activeCell="H35" sqref="H35"/>
    </sheetView>
  </sheetViews>
  <sheetFormatPr baseColWidth="10" defaultRowHeight="15" x14ac:dyDescent="0.25"/>
  <cols>
    <col min="1" max="1" width="10.140625" bestFit="1" customWidth="1"/>
    <col min="2" max="2" width="8" bestFit="1" customWidth="1"/>
    <col min="4" max="4" width="8.5703125" bestFit="1" customWidth="1"/>
    <col min="5" max="5" width="18.7109375" bestFit="1" customWidth="1"/>
    <col min="6" max="6" width="18.7109375" customWidth="1"/>
    <col min="7" max="7" width="22.5703125" bestFit="1" customWidth="1"/>
    <col min="8" max="8" width="24" bestFit="1" customWidth="1"/>
    <col min="9" max="9" width="13.42578125" bestFit="1" customWidth="1"/>
    <col min="10" max="10" width="22.5703125" bestFit="1" customWidth="1"/>
    <col min="11" max="11" width="24" bestFit="1" customWidth="1"/>
    <col min="12" max="12" width="14.7109375" bestFit="1" customWidth="1"/>
    <col min="13" max="13" width="22.5703125" bestFit="1" customWidth="1"/>
    <col min="14" max="14" width="24" bestFit="1" customWidth="1"/>
    <col min="15" max="15" width="13.42578125" bestFit="1" customWidth="1"/>
    <col min="16" max="16" width="12" bestFit="1" customWidth="1"/>
  </cols>
  <sheetData>
    <row r="1" spans="1:16" ht="15.75" thickBot="1" x14ac:dyDescent="0.3"/>
    <row r="2" spans="1:16" ht="15.75" x14ac:dyDescent="0.25">
      <c r="A2" t="s">
        <v>34</v>
      </c>
      <c r="G2" s="192" t="s">
        <v>17</v>
      </c>
      <c r="H2" s="193"/>
      <c r="I2" s="194"/>
      <c r="J2" s="192" t="s">
        <v>18</v>
      </c>
      <c r="K2" s="193"/>
      <c r="L2" s="194"/>
      <c r="M2" s="195" t="s">
        <v>6</v>
      </c>
      <c r="N2" s="196"/>
      <c r="O2" s="197"/>
      <c r="P2" s="26" t="s">
        <v>19</v>
      </c>
    </row>
    <row r="3" spans="1:16" s="132" customFormat="1" ht="15.75" x14ac:dyDescent="0.25">
      <c r="B3" s="29" t="s">
        <v>20</v>
      </c>
      <c r="C3" s="29" t="s">
        <v>76</v>
      </c>
      <c r="D3" s="29" t="s">
        <v>79</v>
      </c>
      <c r="E3" s="133" t="s">
        <v>21</v>
      </c>
      <c r="F3" s="134"/>
      <c r="G3" s="135" t="s">
        <v>22</v>
      </c>
      <c r="H3" s="135" t="s">
        <v>23</v>
      </c>
      <c r="I3" s="135" t="s">
        <v>24</v>
      </c>
      <c r="J3" s="37" t="s">
        <v>80</v>
      </c>
      <c r="K3" s="135" t="s">
        <v>23</v>
      </c>
      <c r="L3" s="135" t="s">
        <v>24</v>
      </c>
      <c r="M3" s="37" t="s">
        <v>80</v>
      </c>
      <c r="N3" s="135" t="s">
        <v>23</v>
      </c>
      <c r="O3" s="135" t="s">
        <v>24</v>
      </c>
      <c r="P3" s="37" t="s">
        <v>25</v>
      </c>
    </row>
    <row r="4" spans="1:16" s="132" customFormat="1" ht="15.75" x14ac:dyDescent="0.25">
      <c r="B4" s="29" t="s">
        <v>2</v>
      </c>
      <c r="C4" s="29" t="s">
        <v>8</v>
      </c>
      <c r="D4" s="29" t="s">
        <v>65</v>
      </c>
      <c r="E4" s="136">
        <v>28</v>
      </c>
      <c r="F4" s="37"/>
      <c r="G4" s="137">
        <v>63.95</v>
      </c>
      <c r="H4" s="137">
        <v>2</v>
      </c>
      <c r="I4" s="137"/>
      <c r="J4" s="137">
        <v>152.35</v>
      </c>
      <c r="K4" s="137">
        <v>2</v>
      </c>
      <c r="L4" s="137"/>
      <c r="M4" s="137">
        <v>38.5</v>
      </c>
      <c r="N4" s="137">
        <v>2</v>
      </c>
      <c r="O4" s="137"/>
      <c r="P4" s="137">
        <v>0.28999999999999998</v>
      </c>
    </row>
    <row r="5" spans="1:16" s="132" customFormat="1" ht="15.75" x14ac:dyDescent="0.25">
      <c r="B5" s="29" t="s">
        <v>7</v>
      </c>
      <c r="C5" s="29" t="s">
        <v>8</v>
      </c>
      <c r="D5" s="29" t="s">
        <v>65</v>
      </c>
      <c r="E5" s="136">
        <v>26</v>
      </c>
      <c r="F5" s="37"/>
      <c r="G5" s="137">
        <v>37.274999999999999</v>
      </c>
      <c r="H5" s="137">
        <v>4</v>
      </c>
      <c r="I5" s="137">
        <v>4.9999999999999991</v>
      </c>
      <c r="J5" s="137">
        <v>72.5</v>
      </c>
      <c r="K5" s="137">
        <v>5</v>
      </c>
      <c r="L5" s="137">
        <v>14.639999999999997</v>
      </c>
      <c r="M5" s="137">
        <v>17.75</v>
      </c>
      <c r="N5" s="137">
        <v>4</v>
      </c>
      <c r="O5" s="137">
        <v>2.6749999999999998</v>
      </c>
      <c r="P5" s="137">
        <v>0.31</v>
      </c>
    </row>
    <row r="6" spans="1:16" s="132" customFormat="1" ht="15.75" x14ac:dyDescent="0.25">
      <c r="B6" s="29" t="s">
        <v>9</v>
      </c>
      <c r="C6" s="29" t="s">
        <v>8</v>
      </c>
      <c r="D6" s="29" t="s">
        <v>65</v>
      </c>
      <c r="E6" s="136">
        <v>33</v>
      </c>
      <c r="F6" s="37"/>
      <c r="G6" s="137">
        <v>17.399999999999999</v>
      </c>
      <c r="H6" s="137">
        <v>2</v>
      </c>
      <c r="I6" s="137"/>
      <c r="J6" s="137">
        <v>56.699999999999996</v>
      </c>
      <c r="K6" s="137">
        <v>2</v>
      </c>
      <c r="L6" s="137"/>
      <c r="M6" s="137">
        <v>15.6</v>
      </c>
      <c r="N6" s="137">
        <v>2</v>
      </c>
      <c r="O6" s="137"/>
      <c r="P6" s="137">
        <v>0.16</v>
      </c>
    </row>
    <row r="7" spans="1:16" s="132" customFormat="1" ht="15.75" x14ac:dyDescent="0.25">
      <c r="B7" s="29" t="s">
        <v>10</v>
      </c>
      <c r="C7" s="29" t="s">
        <v>8</v>
      </c>
      <c r="D7" s="29" t="s">
        <v>65</v>
      </c>
      <c r="E7" s="136">
        <v>26</v>
      </c>
      <c r="F7" s="37"/>
      <c r="G7" s="137">
        <v>18.7</v>
      </c>
      <c r="H7" s="137">
        <v>4</v>
      </c>
      <c r="I7" s="137">
        <v>2.2999999999999998</v>
      </c>
      <c r="J7" s="137">
        <v>44.774999999999999</v>
      </c>
      <c r="K7" s="137">
        <v>4</v>
      </c>
      <c r="L7" s="137">
        <v>5.3875000000000011</v>
      </c>
      <c r="M7" s="137">
        <v>10.625</v>
      </c>
      <c r="N7" s="137">
        <v>4</v>
      </c>
      <c r="O7" s="137">
        <v>1.5749999999999997</v>
      </c>
      <c r="P7" s="137">
        <v>0.06</v>
      </c>
    </row>
    <row r="8" spans="1:16" s="132" customFormat="1" ht="15.75" x14ac:dyDescent="0.25">
      <c r="B8" s="29" t="s">
        <v>11</v>
      </c>
      <c r="C8" s="29" t="s">
        <v>8</v>
      </c>
      <c r="D8" s="29" t="s">
        <v>65</v>
      </c>
      <c r="E8" s="136">
        <v>29</v>
      </c>
      <c r="F8" s="37"/>
      <c r="G8" s="137">
        <v>32.049999999999997</v>
      </c>
      <c r="H8" s="137">
        <v>2</v>
      </c>
      <c r="I8" s="137"/>
      <c r="J8" s="137">
        <v>66.399999999999991</v>
      </c>
      <c r="K8" s="137">
        <v>3</v>
      </c>
      <c r="L8" s="137">
        <v>5.8000000000000016</v>
      </c>
      <c r="M8" s="137">
        <v>15.8</v>
      </c>
      <c r="N8" s="137">
        <v>2</v>
      </c>
      <c r="O8" s="137"/>
      <c r="P8" s="137">
        <v>0.33</v>
      </c>
    </row>
    <row r="9" spans="1:16" s="132" customFormat="1" ht="15.75" x14ac:dyDescent="0.25">
      <c r="B9" s="29" t="s">
        <v>12</v>
      </c>
      <c r="C9" s="29" t="s">
        <v>8</v>
      </c>
      <c r="D9" s="29" t="s">
        <v>65</v>
      </c>
      <c r="E9" s="136">
        <v>29</v>
      </c>
      <c r="F9" s="138"/>
      <c r="G9" s="137">
        <v>18.8</v>
      </c>
      <c r="H9" s="137">
        <v>5</v>
      </c>
      <c r="I9" s="137">
        <v>4.7999999999999989</v>
      </c>
      <c r="J9" s="137">
        <v>52.840000000000011</v>
      </c>
      <c r="K9" s="137">
        <v>5</v>
      </c>
      <c r="L9" s="137">
        <v>12.807999999999998</v>
      </c>
      <c r="M9" s="137">
        <v>11.12</v>
      </c>
      <c r="N9" s="137">
        <v>5</v>
      </c>
      <c r="O9" s="137">
        <v>2.1839999999999997</v>
      </c>
      <c r="P9" s="137">
        <v>0.05</v>
      </c>
    </row>
    <row r="10" spans="1:16" s="132" customFormat="1" ht="15.75" x14ac:dyDescent="0.25">
      <c r="B10" s="29" t="s">
        <v>13</v>
      </c>
      <c r="C10" s="29" t="s">
        <v>8</v>
      </c>
      <c r="D10" s="29" t="s">
        <v>65</v>
      </c>
      <c r="E10" s="136">
        <v>34</v>
      </c>
      <c r="F10" s="138"/>
      <c r="G10" s="137">
        <v>16.95</v>
      </c>
      <c r="H10" s="137">
        <v>2</v>
      </c>
      <c r="I10" s="137"/>
      <c r="J10" s="137">
        <v>33.549999999999997</v>
      </c>
      <c r="K10" s="137">
        <v>2</v>
      </c>
      <c r="L10" s="137"/>
      <c r="M10" s="137">
        <v>8.6</v>
      </c>
      <c r="N10" s="137">
        <v>2</v>
      </c>
      <c r="O10" s="137"/>
      <c r="P10" s="137">
        <v>0.15</v>
      </c>
    </row>
    <row r="11" spans="1:16" s="132" customFormat="1" ht="15.75" x14ac:dyDescent="0.25">
      <c r="B11" s="32" t="s">
        <v>14</v>
      </c>
      <c r="C11" s="29" t="s">
        <v>8</v>
      </c>
      <c r="D11" s="29" t="s">
        <v>65</v>
      </c>
      <c r="E11" s="139">
        <v>35</v>
      </c>
      <c r="F11" s="140"/>
      <c r="G11" s="137">
        <v>31.549999999999997</v>
      </c>
      <c r="H11" s="137">
        <v>6</v>
      </c>
      <c r="I11" s="137">
        <v>11.6</v>
      </c>
      <c r="J11" s="137">
        <v>59.742857142857147</v>
      </c>
      <c r="K11" s="137">
        <v>7</v>
      </c>
      <c r="L11" s="137">
        <v>20.277551020408161</v>
      </c>
      <c r="M11" s="137">
        <v>15.350000000000001</v>
      </c>
      <c r="N11" s="137">
        <v>6</v>
      </c>
      <c r="O11" s="137">
        <v>3.5</v>
      </c>
      <c r="P11" s="137">
        <v>0.22277089999999999</v>
      </c>
    </row>
    <row r="12" spans="1:16" s="132" customFormat="1" ht="15.75" x14ac:dyDescent="0.25">
      <c r="B12" s="32" t="s">
        <v>15</v>
      </c>
      <c r="C12" s="29" t="s">
        <v>8</v>
      </c>
      <c r="D12" s="29" t="s">
        <v>65</v>
      </c>
      <c r="E12" s="139">
        <v>27</v>
      </c>
      <c r="F12" s="140"/>
      <c r="G12" s="137">
        <v>24.633333333333336</v>
      </c>
      <c r="H12" s="137">
        <v>3</v>
      </c>
      <c r="I12" s="137">
        <v>3.5555555555555549</v>
      </c>
      <c r="J12" s="137">
        <v>53.825000000000003</v>
      </c>
      <c r="K12" s="137">
        <v>4</v>
      </c>
      <c r="L12" s="137">
        <v>8.375</v>
      </c>
      <c r="M12" s="137">
        <v>16.133333333333336</v>
      </c>
      <c r="N12" s="137">
        <v>3</v>
      </c>
      <c r="O12" s="137">
        <v>3.3111111111111131</v>
      </c>
      <c r="P12" s="137">
        <v>3.4540479999999998E-2</v>
      </c>
    </row>
    <row r="13" spans="1:16" s="132" customFormat="1" ht="15.75" x14ac:dyDescent="0.25">
      <c r="B13" s="32" t="s">
        <v>16</v>
      </c>
      <c r="C13" s="29" t="s">
        <v>8</v>
      </c>
      <c r="D13" s="29" t="s">
        <v>65</v>
      </c>
      <c r="E13" s="139">
        <v>25</v>
      </c>
      <c r="F13" s="140"/>
      <c r="G13" s="137">
        <v>24.2</v>
      </c>
      <c r="H13" s="137">
        <v>3</v>
      </c>
      <c r="I13" s="137">
        <v>1.599999999999999</v>
      </c>
      <c r="J13" s="137">
        <v>38.033333333333339</v>
      </c>
      <c r="K13" s="137">
        <v>3</v>
      </c>
      <c r="L13" s="137">
        <v>2.7111111111111135</v>
      </c>
      <c r="M13" s="137">
        <v>8.6666666666666661</v>
      </c>
      <c r="N13" s="137">
        <v>3</v>
      </c>
      <c r="O13" s="137">
        <v>1.1777777777777778</v>
      </c>
      <c r="P13" s="137">
        <v>4.7174399999999998E-2</v>
      </c>
    </row>
    <row r="14" spans="1:16" s="132" customFormat="1" ht="15.75" x14ac:dyDescent="0.25">
      <c r="B14" s="34"/>
      <c r="C14" s="10"/>
      <c r="D14" s="10"/>
      <c r="E14" s="141">
        <f>AVERAGE(E4:E13)</f>
        <v>29.2</v>
      </c>
      <c r="F14" s="141"/>
      <c r="G14" s="142"/>
      <c r="H14" s="143"/>
      <c r="I14" s="142"/>
      <c r="J14" s="142"/>
      <c r="K14" s="143"/>
      <c r="L14" s="142"/>
      <c r="M14" s="142"/>
      <c r="N14" s="143"/>
      <c r="O14" s="142"/>
      <c r="P14" s="142"/>
    </row>
    <row r="15" spans="1:16" s="132" customFormat="1" ht="16.5" thickBot="1" x14ac:dyDescent="0.3">
      <c r="B15" s="34"/>
      <c r="C15" s="10"/>
      <c r="D15" s="10"/>
      <c r="E15" s="141"/>
      <c r="F15" s="141"/>
      <c r="G15" s="142"/>
      <c r="H15" s="143"/>
      <c r="I15" s="142"/>
      <c r="J15" s="142"/>
      <c r="K15" s="143"/>
      <c r="L15" s="142"/>
      <c r="M15" s="142"/>
      <c r="N15" s="143"/>
      <c r="O15" s="142"/>
      <c r="P15" s="142"/>
    </row>
    <row r="16" spans="1:16" s="132" customFormat="1" ht="15.75" x14ac:dyDescent="0.25">
      <c r="F16" s="144"/>
      <c r="G16" s="198" t="s">
        <v>17</v>
      </c>
      <c r="H16" s="199"/>
      <c r="I16" s="200"/>
      <c r="J16" s="198" t="s">
        <v>18</v>
      </c>
      <c r="K16" s="199"/>
      <c r="L16" s="200"/>
      <c r="M16" s="201" t="s">
        <v>6</v>
      </c>
      <c r="N16" s="202"/>
      <c r="O16" s="203"/>
      <c r="P16" s="145" t="s">
        <v>19</v>
      </c>
    </row>
    <row r="17" spans="1:16" s="132" customFormat="1" ht="47.25" x14ac:dyDescent="0.25">
      <c r="A17" s="132" t="s">
        <v>26</v>
      </c>
      <c r="B17" s="37" t="s">
        <v>20</v>
      </c>
      <c r="C17" s="37" t="s">
        <v>76</v>
      </c>
      <c r="D17" s="37" t="s">
        <v>79</v>
      </c>
      <c r="E17" s="133" t="s">
        <v>21</v>
      </c>
      <c r="F17" s="38" t="s">
        <v>28</v>
      </c>
      <c r="G17" s="135" t="s">
        <v>27</v>
      </c>
      <c r="H17" s="135" t="s">
        <v>23</v>
      </c>
      <c r="I17" s="135" t="s">
        <v>24</v>
      </c>
      <c r="J17" s="37" t="s">
        <v>27</v>
      </c>
      <c r="K17" s="135" t="s">
        <v>23</v>
      </c>
      <c r="L17" s="135" t="s">
        <v>24</v>
      </c>
      <c r="M17" s="37" t="s">
        <v>27</v>
      </c>
      <c r="N17" s="135" t="s">
        <v>23</v>
      </c>
      <c r="O17" s="135" t="s">
        <v>24</v>
      </c>
      <c r="P17" s="37" t="s">
        <v>25</v>
      </c>
    </row>
    <row r="18" spans="1:16" s="132" customFormat="1" ht="15.75" x14ac:dyDescent="0.25">
      <c r="B18" s="29" t="s">
        <v>2</v>
      </c>
      <c r="C18" s="29" t="s">
        <v>8</v>
      </c>
      <c r="D18" s="29" t="s">
        <v>65</v>
      </c>
      <c r="E18" s="136">
        <v>28</v>
      </c>
      <c r="F18" s="37">
        <v>8</v>
      </c>
      <c r="G18" s="137">
        <v>64.899999999999991</v>
      </c>
      <c r="H18" s="137">
        <v>3</v>
      </c>
      <c r="I18" s="137">
        <v>5.7999999999999945</v>
      </c>
      <c r="J18" s="137">
        <v>117.06666666666666</v>
      </c>
      <c r="K18" s="137">
        <v>3</v>
      </c>
      <c r="L18" s="137">
        <v>3.0444444444444421</v>
      </c>
      <c r="M18" s="137">
        <v>34.866666666666667</v>
      </c>
      <c r="N18" s="137">
        <v>3</v>
      </c>
      <c r="O18" s="137">
        <v>2.9777777777777792</v>
      </c>
      <c r="P18" s="137">
        <v>0.37</v>
      </c>
    </row>
    <row r="19" spans="1:16" ht="15.75" x14ac:dyDescent="0.25">
      <c r="B19" s="29" t="s">
        <v>7</v>
      </c>
      <c r="C19" s="27" t="s">
        <v>8</v>
      </c>
      <c r="D19" s="29" t="s">
        <v>65</v>
      </c>
      <c r="E19" s="30">
        <v>26</v>
      </c>
      <c r="F19" s="39">
        <v>18</v>
      </c>
      <c r="G19" s="137">
        <v>63.524999999999999</v>
      </c>
      <c r="H19" s="137">
        <v>4</v>
      </c>
      <c r="I19" s="137">
        <v>10.175000000000002</v>
      </c>
      <c r="J19" s="137">
        <v>110.80000000000001</v>
      </c>
      <c r="K19" s="137">
        <v>4</v>
      </c>
      <c r="L19" s="137">
        <v>10.449999999999989</v>
      </c>
      <c r="M19" s="137">
        <v>31.625</v>
      </c>
      <c r="N19" s="137">
        <v>4</v>
      </c>
      <c r="O19" s="137">
        <v>5.625</v>
      </c>
      <c r="P19" s="165">
        <v>0.74</v>
      </c>
    </row>
    <row r="20" spans="1:16" ht="15.75" x14ac:dyDescent="0.25">
      <c r="B20" s="29" t="s">
        <v>9</v>
      </c>
      <c r="C20" s="27" t="s">
        <v>8</v>
      </c>
      <c r="D20" s="29" t="s">
        <v>65</v>
      </c>
      <c r="E20" s="30">
        <v>33</v>
      </c>
      <c r="F20" s="39">
        <v>20</v>
      </c>
      <c r="G20" s="137">
        <v>60.95</v>
      </c>
      <c r="H20" s="137">
        <v>2</v>
      </c>
      <c r="I20" s="137"/>
      <c r="J20" s="137">
        <v>96</v>
      </c>
      <c r="K20" s="137">
        <v>2</v>
      </c>
      <c r="L20" s="137"/>
      <c r="M20" s="137">
        <v>21.25</v>
      </c>
      <c r="N20" s="137">
        <v>2</v>
      </c>
      <c r="O20" s="137"/>
      <c r="P20" s="31">
        <v>0.78</v>
      </c>
    </row>
    <row r="21" spans="1:16" ht="15.75" x14ac:dyDescent="0.25">
      <c r="B21" s="29" t="s">
        <v>10</v>
      </c>
      <c r="C21" s="27" t="s">
        <v>8</v>
      </c>
      <c r="D21" s="29" t="s">
        <v>65</v>
      </c>
      <c r="E21" s="30">
        <v>26</v>
      </c>
      <c r="F21" s="39">
        <v>20</v>
      </c>
      <c r="G21" s="137">
        <v>40.6</v>
      </c>
      <c r="H21" s="137">
        <v>3</v>
      </c>
      <c r="I21" s="137">
        <v>6.5999999999999988</v>
      </c>
      <c r="J21" s="137">
        <v>68.3</v>
      </c>
      <c r="K21" s="137">
        <v>3</v>
      </c>
      <c r="L21" s="137">
        <v>10.666666666666666</v>
      </c>
      <c r="M21" s="137">
        <v>20.099999999999998</v>
      </c>
      <c r="N21" s="137">
        <v>3</v>
      </c>
      <c r="O21" s="137">
        <v>1.8666666666666671</v>
      </c>
      <c r="P21" s="31">
        <v>0.27</v>
      </c>
    </row>
    <row r="22" spans="1:16" ht="15.75" x14ac:dyDescent="0.25">
      <c r="B22" s="32" t="s">
        <v>14</v>
      </c>
      <c r="C22" s="27" t="s">
        <v>8</v>
      </c>
      <c r="D22" s="29" t="s">
        <v>65</v>
      </c>
      <c r="E22" s="33">
        <v>35</v>
      </c>
      <c r="F22" s="40">
        <v>8</v>
      </c>
      <c r="G22" s="137">
        <v>39.525000000000006</v>
      </c>
      <c r="H22" s="137">
        <v>4</v>
      </c>
      <c r="I22" s="137">
        <v>9.7249999999999996</v>
      </c>
      <c r="J22" s="137">
        <v>75.566666666666663</v>
      </c>
      <c r="K22" s="137">
        <v>3</v>
      </c>
      <c r="L22" s="137">
        <v>22.844444444444445</v>
      </c>
      <c r="M22" s="137">
        <v>23.65</v>
      </c>
      <c r="N22" s="137">
        <v>4</v>
      </c>
      <c r="O22" s="137">
        <v>4.3</v>
      </c>
      <c r="P22" s="41">
        <v>0.27666666666666667</v>
      </c>
    </row>
    <row r="24" spans="1:16" ht="15.75" x14ac:dyDescent="0.25">
      <c r="H24" s="3"/>
      <c r="I24" s="3"/>
      <c r="J24" s="3"/>
      <c r="K24" s="3"/>
      <c r="L24" s="3"/>
      <c r="M24" s="3"/>
      <c r="N24" s="3"/>
    </row>
  </sheetData>
  <mergeCells count="6">
    <mergeCell ref="G2:I2"/>
    <mergeCell ref="J2:L2"/>
    <mergeCell ref="M2:O2"/>
    <mergeCell ref="G16:I16"/>
    <mergeCell ref="J16:L16"/>
    <mergeCell ref="M16:O1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7"/>
  <sheetViews>
    <sheetView workbookViewId="0">
      <selection activeCell="F28" sqref="F28"/>
    </sheetView>
  </sheetViews>
  <sheetFormatPr baseColWidth="10" defaultRowHeight="15" x14ac:dyDescent="0.25"/>
  <cols>
    <col min="1" max="1" width="25.7109375" bestFit="1" customWidth="1"/>
    <col min="2" max="2" width="12.28515625" bestFit="1" customWidth="1"/>
    <col min="3" max="4" width="15.42578125" bestFit="1" customWidth="1"/>
    <col min="7" max="7" width="17.7109375" bestFit="1" customWidth="1"/>
    <col min="8" max="8" width="12.28515625" bestFit="1" customWidth="1"/>
    <col min="9" max="9" width="14.140625" bestFit="1" customWidth="1"/>
    <col min="10" max="10" width="15.42578125" bestFit="1" customWidth="1"/>
  </cols>
  <sheetData>
    <row r="4" spans="1:10" ht="15.75" x14ac:dyDescent="0.25">
      <c r="A4" s="28" t="s">
        <v>32</v>
      </c>
      <c r="B4" s="28" t="s">
        <v>34</v>
      </c>
      <c r="C4" s="28" t="s">
        <v>29</v>
      </c>
      <c r="D4" s="28" t="s">
        <v>35</v>
      </c>
      <c r="E4" s="36"/>
      <c r="F4" s="36"/>
      <c r="G4" s="28" t="s">
        <v>30</v>
      </c>
      <c r="H4" s="28" t="s">
        <v>34</v>
      </c>
      <c r="I4" s="28" t="s">
        <v>29</v>
      </c>
      <c r="J4" s="28" t="s">
        <v>35</v>
      </c>
    </row>
    <row r="5" spans="1:10" ht="15.75" x14ac:dyDescent="0.25">
      <c r="A5" s="37" t="s">
        <v>2</v>
      </c>
      <c r="B5" s="137">
        <v>63.95</v>
      </c>
      <c r="C5" s="137">
        <v>64.899999999999991</v>
      </c>
      <c r="D5" s="31">
        <f>C5/B5*100</f>
        <v>101.48553557466768</v>
      </c>
      <c r="E5" s="162"/>
      <c r="F5" s="162"/>
      <c r="G5" s="137" t="s">
        <v>2</v>
      </c>
      <c r="H5" s="137">
        <v>38.5</v>
      </c>
      <c r="I5" s="137">
        <v>34.866666666666667</v>
      </c>
      <c r="J5" s="31">
        <f>I5/H5*100</f>
        <v>90.562770562770567</v>
      </c>
    </row>
    <row r="6" spans="1:10" ht="15.75" x14ac:dyDescent="0.25">
      <c r="A6" s="37" t="s">
        <v>7</v>
      </c>
      <c r="B6" s="137">
        <v>37.274999999999999</v>
      </c>
      <c r="C6" s="137">
        <v>63.524999999999999</v>
      </c>
      <c r="D6" s="31">
        <f>C6/B6*100</f>
        <v>170.42253521126759</v>
      </c>
      <c r="E6" s="162"/>
      <c r="F6" s="162"/>
      <c r="G6" s="137" t="s">
        <v>7</v>
      </c>
      <c r="H6" s="137">
        <v>17.75</v>
      </c>
      <c r="I6" s="137">
        <v>31.625</v>
      </c>
      <c r="J6" s="31">
        <f>I6/H6*100</f>
        <v>178.16901408450704</v>
      </c>
    </row>
    <row r="7" spans="1:10" ht="15.75" x14ac:dyDescent="0.25">
      <c r="A7" s="37" t="s">
        <v>9</v>
      </c>
      <c r="B7" s="137">
        <v>17.399999999999999</v>
      </c>
      <c r="C7" s="137">
        <v>60.95</v>
      </c>
      <c r="D7" s="31">
        <f>C7/B7*100</f>
        <v>350.28735632183913</v>
      </c>
      <c r="E7" s="162"/>
      <c r="F7" s="162"/>
      <c r="G7" s="137" t="s">
        <v>9</v>
      </c>
      <c r="H7" s="137">
        <v>15.6</v>
      </c>
      <c r="I7" s="137">
        <v>21.25</v>
      </c>
      <c r="J7" s="31">
        <f>I7/H7*100</f>
        <v>136.21794871794873</v>
      </c>
    </row>
    <row r="8" spans="1:10" ht="15.75" x14ac:dyDescent="0.25">
      <c r="A8" s="37" t="s">
        <v>10</v>
      </c>
      <c r="B8" s="137">
        <v>18.7</v>
      </c>
      <c r="C8" s="137">
        <v>40.6</v>
      </c>
      <c r="D8" s="31">
        <f>C8/B8*100</f>
        <v>217.11229946524065</v>
      </c>
      <c r="E8" s="162"/>
      <c r="F8" s="162"/>
      <c r="G8" s="137" t="s">
        <v>10</v>
      </c>
      <c r="H8" s="137">
        <v>10.625</v>
      </c>
      <c r="I8" s="137">
        <v>20.099999999999998</v>
      </c>
      <c r="J8" s="31">
        <f>I8/H8*100</f>
        <v>189.17647058823528</v>
      </c>
    </row>
    <row r="9" spans="1:10" ht="15.75" x14ac:dyDescent="0.25">
      <c r="A9" s="38" t="s">
        <v>14</v>
      </c>
      <c r="B9" s="137">
        <v>31.549999999999997</v>
      </c>
      <c r="C9" s="137">
        <v>39.525000000000006</v>
      </c>
      <c r="D9" s="31">
        <f>C9/B9*100</f>
        <v>125.27733755942951</v>
      </c>
      <c r="E9" s="162"/>
      <c r="F9" s="162"/>
      <c r="G9" s="166" t="s">
        <v>14</v>
      </c>
      <c r="H9" s="137">
        <v>15.350000000000001</v>
      </c>
      <c r="I9" s="137">
        <v>23.65</v>
      </c>
      <c r="J9" s="31">
        <f>I9/H9*100</f>
        <v>154.07166123778501</v>
      </c>
    </row>
    <row r="10" spans="1:10" ht="15.75" x14ac:dyDescent="0.25">
      <c r="A10" s="36"/>
      <c r="B10" s="162"/>
      <c r="C10" s="162"/>
      <c r="D10" s="162"/>
      <c r="E10" s="162"/>
      <c r="F10" s="162"/>
      <c r="G10" s="162"/>
      <c r="H10" s="162"/>
      <c r="I10" s="162"/>
      <c r="J10" s="162"/>
    </row>
    <row r="11" spans="1:10" ht="15.75" x14ac:dyDescent="0.25">
      <c r="A11" s="36"/>
      <c r="B11" s="162"/>
      <c r="C11" s="162"/>
      <c r="D11" s="162"/>
      <c r="E11" s="162"/>
      <c r="F11" s="162"/>
      <c r="G11" s="162"/>
      <c r="H11" s="162"/>
      <c r="I11" s="162"/>
      <c r="J11" s="162"/>
    </row>
    <row r="12" spans="1:10" ht="15.75" x14ac:dyDescent="0.25">
      <c r="A12" s="28" t="s">
        <v>31</v>
      </c>
      <c r="B12" s="31" t="s">
        <v>34</v>
      </c>
      <c r="C12" s="31" t="s">
        <v>29</v>
      </c>
      <c r="D12" s="31" t="s">
        <v>35</v>
      </c>
      <c r="E12" s="162"/>
      <c r="F12" s="162"/>
      <c r="G12" s="31" t="s">
        <v>33</v>
      </c>
      <c r="H12" s="31" t="s">
        <v>34</v>
      </c>
      <c r="I12" s="31" t="s">
        <v>29</v>
      </c>
      <c r="J12" s="31" t="s">
        <v>35</v>
      </c>
    </row>
    <row r="13" spans="1:10" ht="15.75" x14ac:dyDescent="0.25">
      <c r="A13" s="37" t="s">
        <v>2</v>
      </c>
      <c r="B13" s="137">
        <v>152.35</v>
      </c>
      <c r="C13" s="137">
        <v>117.06666666666666</v>
      </c>
      <c r="D13" s="31">
        <f>C13/B13*100</f>
        <v>76.840608248550495</v>
      </c>
      <c r="E13" s="162"/>
      <c r="F13" s="162"/>
      <c r="G13" s="137" t="s">
        <v>2</v>
      </c>
      <c r="H13" s="137">
        <v>0.28999999999999998</v>
      </c>
      <c r="I13" s="137">
        <v>0.37</v>
      </c>
      <c r="J13" s="31">
        <f>I13/H13*100</f>
        <v>127.58620689655173</v>
      </c>
    </row>
    <row r="14" spans="1:10" ht="15.75" x14ac:dyDescent="0.25">
      <c r="A14" s="37" t="s">
        <v>7</v>
      </c>
      <c r="B14" s="137">
        <v>72.5</v>
      </c>
      <c r="C14" s="137">
        <v>110.80000000000001</v>
      </c>
      <c r="D14" s="31">
        <f>C14/B14*100</f>
        <v>152.82758620689657</v>
      </c>
      <c r="E14" s="162"/>
      <c r="F14" s="162"/>
      <c r="G14" s="137" t="s">
        <v>7</v>
      </c>
      <c r="H14" s="137">
        <v>0.31</v>
      </c>
      <c r="I14" s="165">
        <v>0.74</v>
      </c>
      <c r="J14" s="31">
        <f>I14/H14*100</f>
        <v>238.70967741935485</v>
      </c>
    </row>
    <row r="15" spans="1:10" ht="15.75" x14ac:dyDescent="0.25">
      <c r="A15" s="37" t="s">
        <v>9</v>
      </c>
      <c r="B15" s="137">
        <v>56.699999999999996</v>
      </c>
      <c r="C15" s="137">
        <v>96</v>
      </c>
      <c r="D15" s="31">
        <f>C15/B15*100</f>
        <v>169.31216931216932</v>
      </c>
      <c r="E15" s="162"/>
      <c r="F15" s="162"/>
      <c r="G15" s="137" t="s">
        <v>9</v>
      </c>
      <c r="H15" s="137">
        <v>0.16</v>
      </c>
      <c r="I15" s="31">
        <v>0.78</v>
      </c>
      <c r="J15" s="31">
        <f>I15/H15*100</f>
        <v>487.5</v>
      </c>
    </row>
    <row r="16" spans="1:10" ht="15.75" x14ac:dyDescent="0.25">
      <c r="A16" s="37" t="s">
        <v>10</v>
      </c>
      <c r="B16" s="137">
        <v>44.774999999999999</v>
      </c>
      <c r="C16" s="137">
        <v>68.3</v>
      </c>
      <c r="D16" s="31">
        <f>C16/B16*100</f>
        <v>152.54048017867112</v>
      </c>
      <c r="E16" s="162"/>
      <c r="F16" s="162"/>
      <c r="G16" s="137" t="s">
        <v>10</v>
      </c>
      <c r="H16" s="137">
        <v>0.06</v>
      </c>
      <c r="I16" s="31">
        <v>0.27</v>
      </c>
      <c r="J16" s="31">
        <f>I16/H16*100</f>
        <v>450.00000000000011</v>
      </c>
    </row>
    <row r="17" spans="1:10" ht="15.75" x14ac:dyDescent="0.25">
      <c r="A17" s="38" t="s">
        <v>14</v>
      </c>
      <c r="B17" s="137">
        <v>59.742857142857147</v>
      </c>
      <c r="C17" s="137">
        <v>75.566666666666663</v>
      </c>
      <c r="D17" s="31">
        <f>C17/B17*100</f>
        <v>126.48652957117805</v>
      </c>
      <c r="E17" s="162"/>
      <c r="F17" s="162"/>
      <c r="G17" s="166" t="s">
        <v>14</v>
      </c>
      <c r="H17" s="137">
        <v>0.22277089999999999</v>
      </c>
      <c r="I17" s="41">
        <v>0.27666666666666667</v>
      </c>
      <c r="J17" s="31">
        <f>I17/H17*100</f>
        <v>124.193360383545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4"/>
  <sheetViews>
    <sheetView zoomScale="90" zoomScaleNormal="90" workbookViewId="0">
      <pane ySplit="1" topLeftCell="A188" activePane="bottomLeft" state="frozen"/>
      <selection pane="bottomLeft" activeCell="M172" sqref="M172"/>
    </sheetView>
  </sheetViews>
  <sheetFormatPr baseColWidth="10" defaultRowHeight="15" x14ac:dyDescent="0.25"/>
  <cols>
    <col min="2" max="2" width="15.7109375" customWidth="1"/>
    <col min="3" max="3" width="14.85546875" customWidth="1"/>
    <col min="5" max="5" width="13.7109375" customWidth="1"/>
    <col min="14" max="14" width="11.42578125" style="90"/>
    <col min="15" max="15" width="14.85546875" style="90" customWidth="1"/>
    <col min="16" max="16" width="11.5703125" style="90" customWidth="1"/>
    <col min="17" max="17" width="16.42578125" style="90" customWidth="1"/>
    <col min="18" max="23" width="11.42578125" style="90"/>
  </cols>
  <sheetData>
    <row r="1" spans="1:23" ht="45" x14ac:dyDescent="0.25">
      <c r="A1" s="119" t="s">
        <v>61</v>
      </c>
      <c r="B1" s="120" t="s">
        <v>76</v>
      </c>
      <c r="C1" s="120" t="s">
        <v>0</v>
      </c>
      <c r="D1" s="121" t="s">
        <v>1</v>
      </c>
      <c r="E1" s="121" t="s">
        <v>91</v>
      </c>
      <c r="F1" s="121" t="s">
        <v>89</v>
      </c>
      <c r="G1" s="121" t="s">
        <v>92</v>
      </c>
      <c r="H1" s="121" t="s">
        <v>90</v>
      </c>
      <c r="I1" s="121" t="s">
        <v>93</v>
      </c>
      <c r="J1" s="121" t="s">
        <v>88</v>
      </c>
      <c r="K1" s="121" t="s">
        <v>94</v>
      </c>
      <c r="L1" s="121" t="s">
        <v>87</v>
      </c>
    </row>
    <row r="2" spans="1:23" x14ac:dyDescent="0.25">
      <c r="A2" s="10" t="s">
        <v>40</v>
      </c>
      <c r="B2" s="10" t="s">
        <v>48</v>
      </c>
      <c r="C2" s="11">
        <v>43325</v>
      </c>
      <c r="D2" s="10">
        <v>18</v>
      </c>
      <c r="E2" s="10">
        <v>23</v>
      </c>
      <c r="F2" s="10">
        <v>2.6</v>
      </c>
      <c r="G2" s="10">
        <v>9.6999999999999993</v>
      </c>
      <c r="H2" s="10">
        <v>1.4</v>
      </c>
      <c r="I2" s="10">
        <v>24.7</v>
      </c>
      <c r="J2" s="116">
        <v>9.3000000000000007</v>
      </c>
      <c r="K2" s="116">
        <v>10.6</v>
      </c>
      <c r="L2" s="116">
        <v>6.2</v>
      </c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3" x14ac:dyDescent="0.25">
      <c r="A3" s="10" t="s">
        <v>40</v>
      </c>
      <c r="B3" s="10" t="s">
        <v>48</v>
      </c>
      <c r="C3" s="11">
        <v>43325</v>
      </c>
      <c r="D3" s="10">
        <v>18</v>
      </c>
      <c r="E3" s="10">
        <v>33.299999999999997</v>
      </c>
      <c r="F3" s="10">
        <v>1.6</v>
      </c>
      <c r="G3" s="10">
        <v>9.1</v>
      </c>
      <c r="H3" s="10">
        <v>0.4</v>
      </c>
      <c r="I3" s="10">
        <v>25.9</v>
      </c>
      <c r="J3" s="116">
        <v>10.8</v>
      </c>
      <c r="K3" s="116">
        <v>8.9</v>
      </c>
      <c r="L3" s="116">
        <v>1.7</v>
      </c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75" x14ac:dyDescent="0.25">
      <c r="A4" s="10" t="s">
        <v>40</v>
      </c>
      <c r="B4" s="10" t="s">
        <v>48</v>
      </c>
      <c r="C4" s="11">
        <v>43325</v>
      </c>
      <c r="D4" s="10">
        <v>18</v>
      </c>
      <c r="E4" s="10">
        <v>27.2</v>
      </c>
      <c r="F4" s="10">
        <v>5.6</v>
      </c>
      <c r="G4" s="10">
        <v>7.4</v>
      </c>
      <c r="H4" s="10">
        <v>0.4</v>
      </c>
      <c r="I4" s="10">
        <v>26.6</v>
      </c>
      <c r="J4" s="116">
        <v>8.5</v>
      </c>
      <c r="K4" s="116">
        <v>11.2</v>
      </c>
      <c r="L4" s="116">
        <v>4.9000000000000004</v>
      </c>
      <c r="O4" s="2"/>
      <c r="P4" s="2"/>
      <c r="Q4" s="2"/>
      <c r="R4" s="2"/>
      <c r="S4" s="2"/>
      <c r="T4" s="2"/>
      <c r="U4" s="2"/>
      <c r="V4" s="2"/>
      <c r="W4" s="35"/>
    </row>
    <row r="5" spans="1:23" x14ac:dyDescent="0.25">
      <c r="A5" s="10" t="s">
        <v>40</v>
      </c>
      <c r="B5" s="10" t="s">
        <v>48</v>
      </c>
      <c r="C5" s="11">
        <v>43325</v>
      </c>
      <c r="D5" s="10">
        <v>18</v>
      </c>
      <c r="E5" s="10">
        <v>26.4</v>
      </c>
      <c r="F5" s="10">
        <v>8.1</v>
      </c>
      <c r="G5" s="10">
        <v>8.5</v>
      </c>
      <c r="H5" s="10">
        <v>0.4</v>
      </c>
      <c r="I5" s="10">
        <v>28.4</v>
      </c>
      <c r="J5" s="116">
        <v>12.8</v>
      </c>
      <c r="K5" s="116">
        <v>10.8</v>
      </c>
      <c r="L5" s="116">
        <v>4.5999999999999996</v>
      </c>
      <c r="N5" s="27" t="s">
        <v>40</v>
      </c>
      <c r="O5" s="27" t="s">
        <v>51</v>
      </c>
      <c r="P5" s="27" t="s">
        <v>52</v>
      </c>
      <c r="Q5" s="27" t="s">
        <v>50</v>
      </c>
      <c r="R5" s="27" t="s">
        <v>53</v>
      </c>
      <c r="S5" s="27" t="s">
        <v>54</v>
      </c>
      <c r="T5" s="27" t="s">
        <v>55</v>
      </c>
      <c r="U5" s="27" t="s">
        <v>56</v>
      </c>
      <c r="V5" s="27" t="s">
        <v>57</v>
      </c>
      <c r="W5" s="59" t="s">
        <v>36</v>
      </c>
    </row>
    <row r="6" spans="1:23" x14ac:dyDescent="0.25">
      <c r="A6" s="10" t="s">
        <v>40</v>
      </c>
      <c r="B6" s="10" t="s">
        <v>48</v>
      </c>
      <c r="C6" s="11">
        <v>43336</v>
      </c>
      <c r="D6" s="10">
        <v>20</v>
      </c>
      <c r="E6" s="10">
        <v>13.4</v>
      </c>
      <c r="F6" s="10">
        <v>2.5</v>
      </c>
      <c r="G6" s="10">
        <v>7.3</v>
      </c>
      <c r="H6" s="10">
        <v>0.7</v>
      </c>
      <c r="I6" s="10">
        <v>10.7</v>
      </c>
      <c r="J6" s="116">
        <v>5.7</v>
      </c>
      <c r="K6" s="116">
        <v>9.3000000000000007</v>
      </c>
      <c r="L6" s="116">
        <v>3.3</v>
      </c>
      <c r="N6" s="27">
        <v>17</v>
      </c>
      <c r="O6" s="27"/>
      <c r="P6" s="27"/>
      <c r="Q6" s="27"/>
      <c r="R6" s="27"/>
      <c r="S6" s="27"/>
      <c r="T6" s="27"/>
      <c r="U6" s="27"/>
      <c r="V6" s="27"/>
      <c r="W6" s="27"/>
    </row>
    <row r="7" spans="1:23" x14ac:dyDescent="0.25">
      <c r="A7" s="10" t="s">
        <v>40</v>
      </c>
      <c r="B7" s="10" t="s">
        <v>48</v>
      </c>
      <c r="C7" s="11">
        <v>43336</v>
      </c>
      <c r="D7" s="10">
        <v>20</v>
      </c>
      <c r="E7" s="10">
        <v>10.7</v>
      </c>
      <c r="F7" s="10">
        <v>1.3</v>
      </c>
      <c r="G7" s="10">
        <v>7.5</v>
      </c>
      <c r="H7" s="10">
        <v>0.7</v>
      </c>
      <c r="I7" s="10">
        <v>11</v>
      </c>
      <c r="J7" s="116">
        <v>6.5</v>
      </c>
      <c r="K7" s="116">
        <v>9.6</v>
      </c>
      <c r="L7" s="116">
        <v>4.2</v>
      </c>
      <c r="N7" s="27">
        <v>18</v>
      </c>
      <c r="O7" s="27">
        <f>AVERAGE(E2:E5)</f>
        <v>27.475000000000001</v>
      </c>
      <c r="P7" s="27">
        <f t="shared" ref="P7:V7" si="0">AVERAGE(F2:F5)</f>
        <v>4.4749999999999996</v>
      </c>
      <c r="Q7" s="27">
        <f t="shared" si="0"/>
        <v>8.6749999999999989</v>
      </c>
      <c r="R7" s="27">
        <f t="shared" si="0"/>
        <v>0.64999999999999991</v>
      </c>
      <c r="S7" s="27">
        <f t="shared" si="0"/>
        <v>26.4</v>
      </c>
      <c r="T7" s="27">
        <f t="shared" si="0"/>
        <v>10.350000000000001</v>
      </c>
      <c r="U7" s="27">
        <f t="shared" si="0"/>
        <v>10.375</v>
      </c>
      <c r="V7" s="27">
        <f t="shared" si="0"/>
        <v>4.3499999999999996</v>
      </c>
      <c r="W7" s="27">
        <v>4</v>
      </c>
    </row>
    <row r="8" spans="1:23" x14ac:dyDescent="0.25">
      <c r="A8" s="10" t="s">
        <v>40</v>
      </c>
      <c r="B8" s="10" t="s">
        <v>48</v>
      </c>
      <c r="C8" s="11">
        <v>43356</v>
      </c>
      <c r="D8" s="10">
        <v>22</v>
      </c>
      <c r="E8" s="10">
        <v>28.5</v>
      </c>
      <c r="F8" s="10">
        <v>9</v>
      </c>
      <c r="G8" s="10">
        <v>11.1</v>
      </c>
      <c r="H8" s="10">
        <v>2</v>
      </c>
      <c r="I8" s="10">
        <v>45.4</v>
      </c>
      <c r="J8" s="116">
        <v>25.4</v>
      </c>
      <c r="K8" s="116">
        <v>16.3</v>
      </c>
      <c r="L8" s="116">
        <v>6.7</v>
      </c>
      <c r="N8" s="27">
        <v>19</v>
      </c>
      <c r="O8" s="27"/>
      <c r="P8" s="27"/>
      <c r="Q8" s="27"/>
      <c r="R8" s="27"/>
      <c r="S8" s="27"/>
      <c r="T8" s="27"/>
      <c r="U8" s="27"/>
      <c r="V8" s="27"/>
      <c r="W8" s="27"/>
    </row>
    <row r="9" spans="1:23" x14ac:dyDescent="0.25">
      <c r="A9" s="10" t="s">
        <v>40</v>
      </c>
      <c r="B9" s="10" t="s">
        <v>48</v>
      </c>
      <c r="C9" s="11">
        <v>43356</v>
      </c>
      <c r="D9" s="10">
        <v>22</v>
      </c>
      <c r="E9" s="10">
        <v>11.3</v>
      </c>
      <c r="F9" s="10">
        <v>6.9</v>
      </c>
      <c r="G9" s="10">
        <v>19.899999999999999</v>
      </c>
      <c r="H9" s="10">
        <v>3.2</v>
      </c>
      <c r="I9" s="10">
        <v>34.4</v>
      </c>
      <c r="J9" s="116">
        <v>33.700000000000003</v>
      </c>
      <c r="K9" s="116">
        <v>15.9</v>
      </c>
      <c r="L9" s="116">
        <v>7</v>
      </c>
      <c r="N9" s="27">
        <v>20</v>
      </c>
      <c r="O9" s="27">
        <f>AVERAGE(E6:E7)</f>
        <v>12.05</v>
      </c>
      <c r="P9" s="27">
        <f t="shared" ref="P9:V9" si="1">AVERAGE(F6:F7)</f>
        <v>1.9</v>
      </c>
      <c r="Q9" s="27">
        <f t="shared" si="1"/>
        <v>7.4</v>
      </c>
      <c r="R9" s="27">
        <f t="shared" si="1"/>
        <v>0.7</v>
      </c>
      <c r="S9" s="27">
        <f t="shared" si="1"/>
        <v>10.85</v>
      </c>
      <c r="T9" s="27">
        <f t="shared" si="1"/>
        <v>6.1</v>
      </c>
      <c r="U9" s="27">
        <f t="shared" si="1"/>
        <v>9.4499999999999993</v>
      </c>
      <c r="V9" s="27">
        <f t="shared" si="1"/>
        <v>3.75</v>
      </c>
      <c r="W9" s="27">
        <v>2</v>
      </c>
    </row>
    <row r="10" spans="1:23" x14ac:dyDescent="0.25">
      <c r="A10" s="10" t="s">
        <v>40</v>
      </c>
      <c r="B10" s="10" t="s">
        <v>48</v>
      </c>
      <c r="C10" s="11">
        <v>43356</v>
      </c>
      <c r="D10" s="10">
        <v>22</v>
      </c>
      <c r="E10" s="10">
        <v>22.5</v>
      </c>
      <c r="F10" s="10">
        <v>7.1</v>
      </c>
      <c r="G10" s="10">
        <v>12.4</v>
      </c>
      <c r="H10" s="10">
        <v>0.7</v>
      </c>
      <c r="I10" s="10">
        <v>13.7</v>
      </c>
      <c r="J10" s="116">
        <v>9.3000000000000007</v>
      </c>
      <c r="K10" s="116">
        <v>12.8</v>
      </c>
      <c r="L10" s="116">
        <v>7.3</v>
      </c>
      <c r="N10" s="27">
        <v>21</v>
      </c>
      <c r="O10" s="27"/>
      <c r="P10" s="27"/>
      <c r="Q10" s="27"/>
      <c r="R10" s="27"/>
      <c r="S10" s="27"/>
      <c r="T10" s="27"/>
      <c r="U10" s="27"/>
      <c r="V10" s="27"/>
      <c r="W10" s="27"/>
    </row>
    <row r="11" spans="1:23" x14ac:dyDescent="0.25">
      <c r="A11" s="10" t="s">
        <v>40</v>
      </c>
      <c r="B11" s="10" t="s">
        <v>48</v>
      </c>
      <c r="C11" s="11">
        <v>43356</v>
      </c>
      <c r="D11" s="10">
        <v>22</v>
      </c>
      <c r="E11" s="10">
        <v>34.799999999999997</v>
      </c>
      <c r="F11" s="10">
        <v>17.8</v>
      </c>
      <c r="G11" s="10">
        <v>13.3</v>
      </c>
      <c r="H11" s="10">
        <v>2</v>
      </c>
      <c r="I11" s="10">
        <v>17.8</v>
      </c>
      <c r="J11" s="116">
        <v>16.5</v>
      </c>
      <c r="K11" s="116">
        <v>10.7</v>
      </c>
      <c r="L11" s="116">
        <v>2.7</v>
      </c>
      <c r="N11" s="27">
        <v>22</v>
      </c>
      <c r="O11" s="27">
        <f>AVERAGE(E8:E13)</f>
        <v>21.166666666666664</v>
      </c>
      <c r="P11" s="27">
        <f t="shared" ref="P11:V11" si="2">AVERAGE(F8:F13)</f>
        <v>8.1166666666666654</v>
      </c>
      <c r="Q11" s="27">
        <f t="shared" si="2"/>
        <v>14.583333333333334</v>
      </c>
      <c r="R11" s="27">
        <f t="shared" si="2"/>
        <v>2.1833333333333331</v>
      </c>
      <c r="S11" s="27">
        <f t="shared" si="2"/>
        <v>25.600000000000005</v>
      </c>
      <c r="T11" s="27">
        <f t="shared" si="2"/>
        <v>19.600000000000001</v>
      </c>
      <c r="U11" s="27">
        <f t="shared" si="2"/>
        <v>13.516666666666667</v>
      </c>
      <c r="V11" s="27">
        <f t="shared" si="2"/>
        <v>6</v>
      </c>
      <c r="W11" s="27">
        <v>6</v>
      </c>
    </row>
    <row r="12" spans="1:23" x14ac:dyDescent="0.25">
      <c r="A12" s="10" t="s">
        <v>40</v>
      </c>
      <c r="B12" s="10" t="s">
        <v>48</v>
      </c>
      <c r="C12" s="11">
        <v>43356</v>
      </c>
      <c r="D12" s="10">
        <v>22</v>
      </c>
      <c r="E12" s="10">
        <v>16.600000000000001</v>
      </c>
      <c r="F12" s="10">
        <v>5.3</v>
      </c>
      <c r="G12" s="10">
        <v>15</v>
      </c>
      <c r="H12" s="10">
        <v>3.1</v>
      </c>
      <c r="I12" s="10">
        <v>25</v>
      </c>
      <c r="J12" s="116">
        <v>18.899999999999999</v>
      </c>
      <c r="K12" s="116">
        <v>13.7</v>
      </c>
      <c r="L12" s="116">
        <v>7</v>
      </c>
      <c r="N12" s="27">
        <v>23</v>
      </c>
      <c r="O12" s="27"/>
      <c r="P12" s="27"/>
      <c r="Q12" s="27"/>
      <c r="R12" s="27"/>
      <c r="S12" s="27"/>
      <c r="T12" s="27"/>
      <c r="U12" s="27"/>
      <c r="V12" s="27"/>
      <c r="W12" s="27"/>
    </row>
    <row r="13" spans="1:23" x14ac:dyDescent="0.25">
      <c r="A13" s="10" t="s">
        <v>40</v>
      </c>
      <c r="B13" s="10" t="s">
        <v>48</v>
      </c>
      <c r="C13" s="11">
        <v>43356</v>
      </c>
      <c r="D13" s="10">
        <v>22</v>
      </c>
      <c r="E13" s="10">
        <v>13.3</v>
      </c>
      <c r="F13" s="10">
        <v>2.6</v>
      </c>
      <c r="G13" s="10">
        <v>15.8</v>
      </c>
      <c r="H13" s="10">
        <v>2.1</v>
      </c>
      <c r="I13" s="10">
        <v>17.3</v>
      </c>
      <c r="J13" s="116">
        <v>13.8</v>
      </c>
      <c r="K13" s="116">
        <v>11.7</v>
      </c>
      <c r="L13" s="116">
        <v>5.3</v>
      </c>
      <c r="N13" s="27">
        <v>24</v>
      </c>
      <c r="O13" s="27"/>
      <c r="P13" s="27"/>
      <c r="Q13" s="27"/>
      <c r="R13" s="27"/>
      <c r="S13" s="27"/>
      <c r="T13" s="27"/>
      <c r="U13" s="27"/>
      <c r="V13" s="27"/>
      <c r="W13" s="27"/>
    </row>
    <row r="14" spans="1:23" x14ac:dyDescent="0.25">
      <c r="A14" s="10" t="s">
        <v>40</v>
      </c>
      <c r="B14" s="10" t="s">
        <v>48</v>
      </c>
      <c r="C14" s="11">
        <v>43375</v>
      </c>
      <c r="D14" s="10">
        <v>25</v>
      </c>
      <c r="E14" s="10">
        <v>13.9</v>
      </c>
      <c r="F14" s="10">
        <v>1.1000000000000001</v>
      </c>
      <c r="G14" s="10">
        <v>5</v>
      </c>
      <c r="H14" s="10">
        <v>0.1</v>
      </c>
      <c r="I14" s="10">
        <v>13.7</v>
      </c>
      <c r="J14" s="116">
        <v>3</v>
      </c>
      <c r="K14" s="116">
        <v>8</v>
      </c>
      <c r="L14" s="116">
        <v>6.4</v>
      </c>
      <c r="N14" s="27">
        <v>25</v>
      </c>
      <c r="O14" s="27">
        <f>AVERAGE(E14:E20)</f>
        <v>15.957142857142859</v>
      </c>
      <c r="P14" s="27">
        <f t="shared" ref="P14:V14" si="3">AVERAGE(F14:F20)</f>
        <v>1.0142857142857142</v>
      </c>
      <c r="Q14" s="27">
        <f t="shared" si="3"/>
        <v>6.1571428571428575</v>
      </c>
      <c r="R14" s="27">
        <f t="shared" si="3"/>
        <v>0.32857142857142857</v>
      </c>
      <c r="S14" s="27">
        <f t="shared" si="3"/>
        <v>16.385714285714283</v>
      </c>
      <c r="T14" s="27">
        <f t="shared" si="3"/>
        <v>6</v>
      </c>
      <c r="U14" s="27">
        <f t="shared" si="3"/>
        <v>7.7714285714285714</v>
      </c>
      <c r="V14" s="27">
        <f t="shared" si="3"/>
        <v>3.9285714285714279</v>
      </c>
      <c r="W14" s="27">
        <v>7</v>
      </c>
    </row>
    <row r="15" spans="1:23" x14ac:dyDescent="0.25">
      <c r="A15" s="10" t="s">
        <v>40</v>
      </c>
      <c r="B15" s="10" t="s">
        <v>48</v>
      </c>
      <c r="C15" s="11">
        <v>43375</v>
      </c>
      <c r="D15" s="10">
        <v>25</v>
      </c>
      <c r="E15" s="10">
        <v>12.4</v>
      </c>
      <c r="F15" s="10">
        <v>1.3</v>
      </c>
      <c r="G15" s="10">
        <v>4.7</v>
      </c>
      <c r="H15" s="10">
        <v>0.2</v>
      </c>
      <c r="I15" s="10">
        <v>15.2</v>
      </c>
      <c r="J15" s="116">
        <v>3.9</v>
      </c>
      <c r="K15" s="116">
        <v>6.6</v>
      </c>
      <c r="L15" s="116">
        <v>3.5</v>
      </c>
      <c r="N15" s="27">
        <v>26</v>
      </c>
      <c r="O15" s="27"/>
      <c r="P15" s="27"/>
      <c r="Q15" s="27"/>
      <c r="R15" s="27"/>
      <c r="S15" s="27"/>
      <c r="T15" s="27"/>
      <c r="U15" s="27"/>
      <c r="V15" s="27"/>
      <c r="W15" s="27"/>
    </row>
    <row r="16" spans="1:23" x14ac:dyDescent="0.25">
      <c r="A16" s="10" t="s">
        <v>40</v>
      </c>
      <c r="B16" s="10" t="s">
        <v>48</v>
      </c>
      <c r="C16" s="11">
        <v>43375</v>
      </c>
      <c r="D16" s="10">
        <v>25</v>
      </c>
      <c r="E16" s="10">
        <v>15.2</v>
      </c>
      <c r="F16" s="10">
        <v>0.8</v>
      </c>
      <c r="G16" s="10">
        <v>5.2</v>
      </c>
      <c r="H16" s="10">
        <v>0.2</v>
      </c>
      <c r="I16" s="10">
        <v>15.3</v>
      </c>
      <c r="J16" s="116">
        <v>6.1</v>
      </c>
      <c r="K16" s="116">
        <v>6.6</v>
      </c>
      <c r="L16" s="116">
        <v>3.1</v>
      </c>
      <c r="N16" s="27">
        <v>27</v>
      </c>
      <c r="O16" s="27"/>
      <c r="P16" s="27"/>
      <c r="Q16" s="27"/>
      <c r="R16" s="27"/>
      <c r="S16" s="27"/>
      <c r="T16" s="27"/>
      <c r="U16" s="27"/>
      <c r="V16" s="27"/>
      <c r="W16" s="27"/>
    </row>
    <row r="17" spans="1:23" x14ac:dyDescent="0.25">
      <c r="A17" s="10" t="s">
        <v>40</v>
      </c>
      <c r="B17" s="10" t="s">
        <v>48</v>
      </c>
      <c r="C17" s="11">
        <v>43375</v>
      </c>
      <c r="D17" s="10">
        <v>25</v>
      </c>
      <c r="E17" s="10">
        <v>14.2</v>
      </c>
      <c r="F17" s="10">
        <v>1.5</v>
      </c>
      <c r="G17" s="10">
        <v>6.8</v>
      </c>
      <c r="H17" s="10">
        <v>0.4</v>
      </c>
      <c r="I17" s="10">
        <v>15.3</v>
      </c>
      <c r="J17" s="116">
        <v>7.3</v>
      </c>
      <c r="K17" s="116">
        <v>7.1</v>
      </c>
      <c r="L17" s="116">
        <v>3.5</v>
      </c>
      <c r="N17" s="27">
        <v>28</v>
      </c>
      <c r="O17" s="27"/>
      <c r="P17" s="27"/>
      <c r="Q17" s="27"/>
      <c r="R17" s="27"/>
      <c r="S17" s="27"/>
      <c r="T17" s="27"/>
      <c r="U17" s="27"/>
      <c r="V17" s="27"/>
      <c r="W17" s="27"/>
    </row>
    <row r="18" spans="1:23" x14ac:dyDescent="0.25">
      <c r="A18" s="10" t="s">
        <v>40</v>
      </c>
      <c r="B18" s="10" t="s">
        <v>48</v>
      </c>
      <c r="C18" s="11">
        <v>43375</v>
      </c>
      <c r="D18" s="10">
        <v>25</v>
      </c>
      <c r="E18" s="10">
        <v>14.4</v>
      </c>
      <c r="F18" s="10">
        <v>0.6</v>
      </c>
      <c r="G18" s="10">
        <v>8.1</v>
      </c>
      <c r="H18" s="10">
        <v>0.4</v>
      </c>
      <c r="I18" s="10">
        <v>17.3</v>
      </c>
      <c r="J18" s="116">
        <v>6</v>
      </c>
      <c r="K18" s="116">
        <v>11.1</v>
      </c>
      <c r="L18" s="116">
        <v>4.9000000000000004</v>
      </c>
      <c r="N18" s="27">
        <v>29</v>
      </c>
      <c r="O18" s="27">
        <f>AVERAGE(E21:E23)</f>
        <v>21.266666666666666</v>
      </c>
      <c r="P18" s="27">
        <f t="shared" ref="P18:V18" si="4">AVERAGE(F21:F23)</f>
        <v>4</v>
      </c>
      <c r="Q18" s="27">
        <f t="shared" si="4"/>
        <v>6.666666666666667</v>
      </c>
      <c r="R18" s="27">
        <f t="shared" si="4"/>
        <v>0.3666666666666667</v>
      </c>
      <c r="S18" s="27">
        <f t="shared" si="4"/>
        <v>19</v>
      </c>
      <c r="T18" s="27">
        <f t="shared" si="4"/>
        <v>13.299999999999999</v>
      </c>
      <c r="U18" s="27">
        <f t="shared" si="4"/>
        <v>8.6666666666666661</v>
      </c>
      <c r="V18" s="27">
        <f t="shared" si="4"/>
        <v>5.1000000000000005</v>
      </c>
      <c r="W18" s="27">
        <v>3</v>
      </c>
    </row>
    <row r="19" spans="1:23" x14ac:dyDescent="0.25">
      <c r="A19" s="10" t="s">
        <v>40</v>
      </c>
      <c r="B19" s="10" t="s">
        <v>48</v>
      </c>
      <c r="C19" s="11">
        <v>43375</v>
      </c>
      <c r="D19" s="10">
        <v>25</v>
      </c>
      <c r="E19" s="10">
        <v>13</v>
      </c>
      <c r="F19" s="10">
        <v>0.6</v>
      </c>
      <c r="G19" s="10">
        <v>5.6</v>
      </c>
      <c r="H19" s="10">
        <v>0.5</v>
      </c>
      <c r="I19" s="10">
        <v>14.3</v>
      </c>
      <c r="J19" s="116">
        <v>7.8</v>
      </c>
      <c r="K19" s="116">
        <v>6.6</v>
      </c>
      <c r="L19" s="116">
        <v>2.2000000000000002</v>
      </c>
      <c r="N19" s="27">
        <v>30</v>
      </c>
      <c r="O19" s="27"/>
      <c r="P19" s="27"/>
      <c r="Q19" s="27"/>
      <c r="R19" s="27"/>
      <c r="S19" s="27"/>
      <c r="T19" s="27"/>
      <c r="U19" s="27"/>
      <c r="V19" s="27"/>
      <c r="W19" s="27"/>
    </row>
    <row r="20" spans="1:23" x14ac:dyDescent="0.25">
      <c r="A20" s="10" t="s">
        <v>40</v>
      </c>
      <c r="B20" s="10" t="s">
        <v>48</v>
      </c>
      <c r="C20" s="11">
        <v>43375</v>
      </c>
      <c r="D20" s="10">
        <v>25</v>
      </c>
      <c r="E20" s="10">
        <v>28.6</v>
      </c>
      <c r="F20" s="10">
        <v>1.2</v>
      </c>
      <c r="G20" s="10">
        <v>7.7</v>
      </c>
      <c r="H20" s="10">
        <v>0.5</v>
      </c>
      <c r="I20" s="10">
        <v>23.6</v>
      </c>
      <c r="J20" s="116">
        <v>7.9</v>
      </c>
      <c r="K20" s="116">
        <v>8.4</v>
      </c>
      <c r="L20" s="116">
        <v>3.9</v>
      </c>
      <c r="N20" s="27">
        <v>31</v>
      </c>
      <c r="O20" s="27"/>
      <c r="P20" s="27"/>
      <c r="Q20" s="27"/>
      <c r="R20" s="27"/>
      <c r="S20" s="27"/>
      <c r="T20" s="27"/>
      <c r="U20" s="27"/>
      <c r="V20" s="27"/>
      <c r="W20" s="27"/>
    </row>
    <row r="21" spans="1:23" x14ac:dyDescent="0.25">
      <c r="A21" s="10" t="s">
        <v>40</v>
      </c>
      <c r="B21" s="10" t="s">
        <v>48</v>
      </c>
      <c r="C21" s="11">
        <v>43403</v>
      </c>
      <c r="D21" s="10">
        <v>29</v>
      </c>
      <c r="E21" s="10">
        <v>16.7</v>
      </c>
      <c r="F21" s="10">
        <v>2.6</v>
      </c>
      <c r="G21" s="10">
        <v>6.9</v>
      </c>
      <c r="H21" s="10">
        <v>0.4</v>
      </c>
      <c r="I21" s="10">
        <v>19.899999999999999</v>
      </c>
      <c r="J21" s="116">
        <v>13.6</v>
      </c>
      <c r="K21" s="116">
        <v>7.5</v>
      </c>
      <c r="L21" s="116">
        <v>2.4</v>
      </c>
      <c r="N21" s="27">
        <v>32</v>
      </c>
      <c r="O21" s="27">
        <f>AVERAGE(E24:E26)</f>
        <v>11.233333333333334</v>
      </c>
      <c r="P21" s="27">
        <f t="shared" ref="P21:V21" si="5">AVERAGE(F24:F26)</f>
        <v>1.8666666666666665</v>
      </c>
      <c r="Q21" s="27">
        <f t="shared" si="5"/>
        <v>8.6666666666666661</v>
      </c>
      <c r="R21" s="27">
        <f t="shared" si="5"/>
        <v>0.93333333333333324</v>
      </c>
      <c r="S21" s="27">
        <f t="shared" si="5"/>
        <v>12.733333333333334</v>
      </c>
      <c r="T21" s="27">
        <f t="shared" si="5"/>
        <v>7.3000000000000007</v>
      </c>
      <c r="U21" s="27">
        <f t="shared" si="5"/>
        <v>13.366666666666667</v>
      </c>
      <c r="V21" s="27">
        <f t="shared" si="5"/>
        <v>6.166666666666667</v>
      </c>
      <c r="W21" s="27">
        <v>3</v>
      </c>
    </row>
    <row r="22" spans="1:23" x14ac:dyDescent="0.25">
      <c r="A22" s="10" t="s">
        <v>40</v>
      </c>
      <c r="B22" s="10" t="s">
        <v>48</v>
      </c>
      <c r="C22" s="11">
        <v>43403</v>
      </c>
      <c r="D22" s="10">
        <v>29</v>
      </c>
      <c r="E22" s="10">
        <v>22.3</v>
      </c>
      <c r="F22" s="10">
        <v>7.2</v>
      </c>
      <c r="G22" s="10">
        <v>6.3</v>
      </c>
      <c r="H22" s="10">
        <v>0.2</v>
      </c>
      <c r="I22" s="10">
        <v>18</v>
      </c>
      <c r="J22" s="116">
        <v>14.3</v>
      </c>
      <c r="K22" s="116">
        <v>9.6999999999999993</v>
      </c>
      <c r="L22" s="116">
        <v>8.8000000000000007</v>
      </c>
      <c r="N22" s="27">
        <v>33</v>
      </c>
      <c r="O22" s="27"/>
      <c r="P22" s="27"/>
      <c r="Q22" s="27"/>
      <c r="R22" s="27"/>
      <c r="S22" s="27"/>
      <c r="T22" s="27"/>
      <c r="U22" s="27"/>
      <c r="V22" s="27"/>
      <c r="W22" s="27"/>
    </row>
    <row r="23" spans="1:23" x14ac:dyDescent="0.25">
      <c r="A23" s="10" t="s">
        <v>40</v>
      </c>
      <c r="B23" s="10" t="s">
        <v>48</v>
      </c>
      <c r="C23" s="11">
        <v>43403</v>
      </c>
      <c r="D23" s="10">
        <v>29</v>
      </c>
      <c r="E23" s="10">
        <v>24.8</v>
      </c>
      <c r="F23" s="10">
        <v>2.2000000000000002</v>
      </c>
      <c r="G23" s="10">
        <v>6.8</v>
      </c>
      <c r="H23" s="10">
        <v>0.5</v>
      </c>
      <c r="I23" s="10">
        <v>19.100000000000001</v>
      </c>
      <c r="J23" s="116">
        <v>12</v>
      </c>
      <c r="K23" s="116">
        <v>8.8000000000000007</v>
      </c>
      <c r="L23" s="116">
        <v>4.0999999999999996</v>
      </c>
      <c r="N23" s="27">
        <v>34</v>
      </c>
      <c r="O23" s="27"/>
      <c r="P23" s="27"/>
      <c r="Q23" s="27"/>
      <c r="R23" s="27"/>
      <c r="S23" s="27"/>
      <c r="T23" s="27"/>
      <c r="U23" s="27"/>
      <c r="V23" s="27"/>
      <c r="W23" s="27"/>
    </row>
    <row r="24" spans="1:23" x14ac:dyDescent="0.25">
      <c r="A24" s="10" t="s">
        <v>40</v>
      </c>
      <c r="B24" s="10" t="s">
        <v>48</v>
      </c>
      <c r="C24" s="11">
        <v>43427</v>
      </c>
      <c r="D24" s="10">
        <v>32</v>
      </c>
      <c r="E24" s="10">
        <v>8.9</v>
      </c>
      <c r="F24" s="10">
        <v>2.8</v>
      </c>
      <c r="G24" s="10">
        <v>8.3000000000000007</v>
      </c>
      <c r="H24" s="10">
        <v>0.5</v>
      </c>
      <c r="I24" s="10">
        <v>10.6</v>
      </c>
      <c r="J24" s="116">
        <v>6.4</v>
      </c>
      <c r="K24" s="116">
        <v>10.6</v>
      </c>
      <c r="L24" s="116">
        <v>4.0999999999999996</v>
      </c>
      <c r="N24" s="27">
        <v>35</v>
      </c>
      <c r="O24" s="27">
        <f>AVERAGE(E27:E29)</f>
        <v>28.833333333333332</v>
      </c>
      <c r="P24" s="27">
        <f t="shared" ref="P24:V24" si="6">AVERAGE(F27:F29)</f>
        <v>3.5333333333333337</v>
      </c>
      <c r="Q24" s="27">
        <f t="shared" si="6"/>
        <v>18.566666666666666</v>
      </c>
      <c r="R24" s="27">
        <f t="shared" si="6"/>
        <v>1.4000000000000001</v>
      </c>
      <c r="S24" s="27">
        <f t="shared" si="6"/>
        <v>25.033333333333331</v>
      </c>
      <c r="T24" s="27">
        <f t="shared" si="6"/>
        <v>12.633333333333333</v>
      </c>
      <c r="U24" s="27">
        <f t="shared" si="6"/>
        <v>16.966666666666665</v>
      </c>
      <c r="V24" s="27">
        <f t="shared" si="6"/>
        <v>6.4666666666666659</v>
      </c>
      <c r="W24" s="27">
        <v>3</v>
      </c>
    </row>
    <row r="25" spans="1:23" x14ac:dyDescent="0.25">
      <c r="A25" s="10" t="s">
        <v>40</v>
      </c>
      <c r="B25" s="10" t="s">
        <v>48</v>
      </c>
      <c r="C25" s="11">
        <v>43427</v>
      </c>
      <c r="D25" s="10">
        <v>32</v>
      </c>
      <c r="E25" s="10">
        <v>11.9</v>
      </c>
      <c r="F25" s="10">
        <v>1.9</v>
      </c>
      <c r="G25" s="10">
        <v>6.8</v>
      </c>
      <c r="H25" s="10">
        <v>0.8</v>
      </c>
      <c r="I25" s="10">
        <v>16.100000000000001</v>
      </c>
      <c r="J25" s="116">
        <v>10.3</v>
      </c>
      <c r="K25" s="116">
        <v>14.5</v>
      </c>
      <c r="L25" s="116">
        <v>7.5</v>
      </c>
      <c r="N25" s="27">
        <v>36</v>
      </c>
      <c r="O25" s="27"/>
      <c r="P25" s="27"/>
      <c r="Q25" s="27"/>
      <c r="R25" s="27"/>
      <c r="S25" s="27"/>
      <c r="T25" s="27"/>
      <c r="U25" s="27"/>
      <c r="V25" s="27"/>
      <c r="W25" s="27"/>
    </row>
    <row r="26" spans="1:23" x14ac:dyDescent="0.25">
      <c r="A26" s="10" t="s">
        <v>40</v>
      </c>
      <c r="B26" s="10" t="s">
        <v>48</v>
      </c>
      <c r="C26" s="11">
        <v>43427</v>
      </c>
      <c r="D26" s="10">
        <v>32</v>
      </c>
      <c r="E26" s="10">
        <v>12.9</v>
      </c>
      <c r="F26" s="10">
        <v>0.9</v>
      </c>
      <c r="G26" s="10">
        <v>10.9</v>
      </c>
      <c r="H26" s="10">
        <v>1.5</v>
      </c>
      <c r="I26" s="10">
        <v>11.5</v>
      </c>
      <c r="J26" s="116">
        <v>5.2</v>
      </c>
      <c r="K26" s="116">
        <v>15</v>
      </c>
      <c r="L26" s="116">
        <v>6.9</v>
      </c>
      <c r="N26" s="27">
        <v>37</v>
      </c>
      <c r="O26" s="27"/>
      <c r="P26" s="27"/>
      <c r="Q26" s="27"/>
      <c r="R26" s="27"/>
      <c r="S26" s="27"/>
      <c r="T26" s="27"/>
      <c r="U26" s="27"/>
      <c r="V26" s="27"/>
      <c r="W26" s="27"/>
    </row>
    <row r="27" spans="1:23" x14ac:dyDescent="0.25">
      <c r="A27" s="10" t="s">
        <v>40</v>
      </c>
      <c r="B27" s="10" t="s">
        <v>48</v>
      </c>
      <c r="C27" s="11">
        <v>43446</v>
      </c>
      <c r="D27" s="10">
        <v>35</v>
      </c>
      <c r="E27" s="10">
        <v>34.299999999999997</v>
      </c>
      <c r="F27" s="10">
        <v>4.8</v>
      </c>
      <c r="G27" s="10">
        <v>17.399999999999999</v>
      </c>
      <c r="H27" s="10">
        <v>1.5</v>
      </c>
      <c r="I27" s="10">
        <v>26.4</v>
      </c>
      <c r="J27" s="116">
        <v>16.100000000000001</v>
      </c>
      <c r="K27" s="116">
        <v>17.600000000000001</v>
      </c>
      <c r="L27" s="116">
        <v>8.6</v>
      </c>
      <c r="N27" s="27">
        <v>38</v>
      </c>
      <c r="O27" s="27"/>
      <c r="P27" s="27"/>
      <c r="Q27" s="27"/>
      <c r="R27" s="27"/>
      <c r="S27" s="27"/>
      <c r="T27" s="27"/>
      <c r="U27" s="27"/>
      <c r="V27" s="27"/>
      <c r="W27" s="27"/>
    </row>
    <row r="28" spans="1:23" x14ac:dyDescent="0.25">
      <c r="A28" s="10" t="s">
        <v>40</v>
      </c>
      <c r="B28" s="10" t="s">
        <v>48</v>
      </c>
      <c r="C28" s="11">
        <v>43446</v>
      </c>
      <c r="D28" s="10">
        <v>35</v>
      </c>
      <c r="E28" s="10">
        <v>22.7</v>
      </c>
      <c r="F28" s="10">
        <v>2.6</v>
      </c>
      <c r="G28" s="10">
        <v>16.5</v>
      </c>
      <c r="H28" s="10">
        <v>1.4</v>
      </c>
      <c r="I28" s="10">
        <v>26.2</v>
      </c>
      <c r="J28" s="116">
        <v>11.7</v>
      </c>
      <c r="K28" s="116">
        <v>14.4</v>
      </c>
      <c r="L28" s="116">
        <v>2.9</v>
      </c>
      <c r="N28" s="27">
        <v>39</v>
      </c>
      <c r="O28" s="27">
        <f>AVERAGE(E30:E31)</f>
        <v>19.45</v>
      </c>
      <c r="P28" s="27">
        <f t="shared" ref="P28:V28" si="7">AVERAGE(F30:F31)</f>
        <v>1.25</v>
      </c>
      <c r="Q28" s="27">
        <f t="shared" si="7"/>
        <v>12.5</v>
      </c>
      <c r="R28" s="27">
        <f t="shared" si="7"/>
        <v>0.55000000000000004</v>
      </c>
      <c r="S28" s="27">
        <f t="shared" si="7"/>
        <v>17.799999999999997</v>
      </c>
      <c r="T28" s="27">
        <f t="shared" si="7"/>
        <v>9.6999999999999993</v>
      </c>
      <c r="U28" s="27">
        <f t="shared" si="7"/>
        <v>13.6</v>
      </c>
      <c r="V28" s="27">
        <f t="shared" si="7"/>
        <v>4.9000000000000004</v>
      </c>
      <c r="W28" s="27">
        <v>2</v>
      </c>
    </row>
    <row r="29" spans="1:23" x14ac:dyDescent="0.25">
      <c r="A29" s="10" t="s">
        <v>40</v>
      </c>
      <c r="B29" s="10" t="s">
        <v>48</v>
      </c>
      <c r="C29" s="11">
        <v>43446</v>
      </c>
      <c r="D29" s="10">
        <v>35</v>
      </c>
      <c r="E29" s="10">
        <v>29.5</v>
      </c>
      <c r="F29" s="10">
        <v>3.2</v>
      </c>
      <c r="G29" s="10">
        <v>21.8</v>
      </c>
      <c r="H29" s="10">
        <v>1.3</v>
      </c>
      <c r="I29" s="10">
        <v>22.5</v>
      </c>
      <c r="J29" s="116">
        <v>10.1</v>
      </c>
      <c r="K29" s="116">
        <v>18.899999999999999</v>
      </c>
      <c r="L29" s="116">
        <v>7.9</v>
      </c>
      <c r="N29" s="27">
        <v>40</v>
      </c>
      <c r="O29" s="27"/>
      <c r="P29" s="27"/>
      <c r="Q29" s="27"/>
      <c r="R29" s="27"/>
      <c r="S29" s="27"/>
      <c r="T29" s="27"/>
      <c r="U29" s="27"/>
      <c r="V29" s="27"/>
      <c r="W29" s="27"/>
    </row>
    <row r="30" spans="1:23" x14ac:dyDescent="0.25">
      <c r="A30" s="10" t="s">
        <v>40</v>
      </c>
      <c r="B30" s="10" t="s">
        <v>48</v>
      </c>
      <c r="C30" s="11">
        <v>43473</v>
      </c>
      <c r="D30" s="10">
        <v>39</v>
      </c>
      <c r="E30" s="10">
        <v>17.5</v>
      </c>
      <c r="F30" s="10">
        <v>1.8</v>
      </c>
      <c r="G30" s="10">
        <v>13.9</v>
      </c>
      <c r="H30" s="10">
        <v>0.6</v>
      </c>
      <c r="I30" s="10">
        <v>17.399999999999999</v>
      </c>
      <c r="J30" s="116">
        <v>9.9</v>
      </c>
      <c r="K30" s="116">
        <v>12.1</v>
      </c>
      <c r="L30" s="116">
        <v>4.7</v>
      </c>
      <c r="N30" s="27">
        <v>41</v>
      </c>
      <c r="O30" s="27">
        <f>AVERAGE(E32:E34)</f>
        <v>17.5</v>
      </c>
      <c r="P30" s="27">
        <f t="shared" ref="P30:V30" si="8">AVERAGE(F32:F34)</f>
        <v>2.9000000000000004</v>
      </c>
      <c r="Q30" s="27">
        <f t="shared" si="8"/>
        <v>10.433333333333334</v>
      </c>
      <c r="R30" s="27">
        <f t="shared" si="8"/>
        <v>1.2</v>
      </c>
      <c r="S30" s="27">
        <f t="shared" si="8"/>
        <v>19</v>
      </c>
      <c r="T30" s="27">
        <f t="shared" si="8"/>
        <v>8.3333333333333339</v>
      </c>
      <c r="U30" s="27">
        <f t="shared" si="8"/>
        <v>13.666666666666666</v>
      </c>
      <c r="V30" s="27">
        <f t="shared" si="8"/>
        <v>4.4666666666666659</v>
      </c>
      <c r="W30" s="27">
        <v>3</v>
      </c>
    </row>
    <row r="31" spans="1:23" x14ac:dyDescent="0.25">
      <c r="A31" s="10" t="s">
        <v>40</v>
      </c>
      <c r="B31" s="10" t="s">
        <v>48</v>
      </c>
      <c r="C31" s="11">
        <v>43473</v>
      </c>
      <c r="D31" s="10">
        <v>39</v>
      </c>
      <c r="E31" s="10">
        <v>21.4</v>
      </c>
      <c r="F31" s="10">
        <v>0.7</v>
      </c>
      <c r="G31" s="10">
        <v>11.1</v>
      </c>
      <c r="H31" s="10">
        <v>0.5</v>
      </c>
      <c r="I31" s="10">
        <v>18.2</v>
      </c>
      <c r="J31" s="116">
        <v>9.5</v>
      </c>
      <c r="K31" s="116">
        <v>15.1</v>
      </c>
      <c r="L31" s="116">
        <v>5.0999999999999996</v>
      </c>
    </row>
    <row r="32" spans="1:23" x14ac:dyDescent="0.25">
      <c r="A32" s="10" t="s">
        <v>40</v>
      </c>
      <c r="B32" s="10" t="s">
        <v>48</v>
      </c>
      <c r="C32" s="11">
        <v>43488</v>
      </c>
      <c r="D32" s="10">
        <v>41</v>
      </c>
      <c r="E32" s="10">
        <v>14.5</v>
      </c>
      <c r="F32" s="10">
        <v>3.8</v>
      </c>
      <c r="G32" s="10">
        <v>12.2</v>
      </c>
      <c r="H32" s="10">
        <v>0.8</v>
      </c>
      <c r="I32" s="10">
        <v>16.3</v>
      </c>
      <c r="J32" s="116">
        <v>10.5</v>
      </c>
      <c r="K32" s="116">
        <v>12.3</v>
      </c>
      <c r="L32" s="116">
        <v>4.0999999999999996</v>
      </c>
      <c r="N32" s="27" t="s">
        <v>41</v>
      </c>
      <c r="O32" s="27" t="s">
        <v>51</v>
      </c>
      <c r="P32" s="27" t="s">
        <v>52</v>
      </c>
      <c r="Q32" s="27" t="s">
        <v>50</v>
      </c>
      <c r="R32" s="27" t="s">
        <v>53</v>
      </c>
      <c r="S32" s="27" t="s">
        <v>54</v>
      </c>
      <c r="T32" s="27" t="s">
        <v>55</v>
      </c>
      <c r="U32" s="27" t="s">
        <v>56</v>
      </c>
      <c r="V32" s="27" t="s">
        <v>57</v>
      </c>
      <c r="W32" s="59" t="s">
        <v>36</v>
      </c>
    </row>
    <row r="33" spans="1:23" x14ac:dyDescent="0.25">
      <c r="A33" s="10" t="s">
        <v>40</v>
      </c>
      <c r="B33" s="10" t="s">
        <v>48</v>
      </c>
      <c r="C33" s="11">
        <v>43488</v>
      </c>
      <c r="D33" s="10">
        <v>41</v>
      </c>
      <c r="E33" s="10">
        <v>18.7</v>
      </c>
      <c r="F33" s="10">
        <v>3.1</v>
      </c>
      <c r="G33" s="10">
        <v>9.3000000000000007</v>
      </c>
      <c r="H33" s="10">
        <v>0.3</v>
      </c>
      <c r="I33" s="10">
        <v>20.8</v>
      </c>
      <c r="J33" s="116">
        <v>8</v>
      </c>
      <c r="K33" s="116">
        <v>12.3</v>
      </c>
      <c r="L33" s="116">
        <v>4</v>
      </c>
      <c r="N33" s="27">
        <v>17</v>
      </c>
      <c r="O33" s="27"/>
      <c r="P33" s="27"/>
      <c r="Q33" s="27"/>
      <c r="R33" s="27"/>
      <c r="S33" s="27"/>
      <c r="T33" s="27"/>
      <c r="U33" s="27"/>
      <c r="V33" s="27"/>
      <c r="W33" s="27"/>
    </row>
    <row r="34" spans="1:23" x14ac:dyDescent="0.25">
      <c r="A34" s="10" t="s">
        <v>40</v>
      </c>
      <c r="B34" s="10" t="s">
        <v>48</v>
      </c>
      <c r="C34" s="11">
        <v>43488</v>
      </c>
      <c r="D34" s="10">
        <v>41</v>
      </c>
      <c r="E34" s="10">
        <v>19.3</v>
      </c>
      <c r="F34" s="10">
        <v>1.8</v>
      </c>
      <c r="G34" s="10">
        <v>9.8000000000000007</v>
      </c>
      <c r="H34" s="10">
        <v>2.5</v>
      </c>
      <c r="I34" s="10">
        <v>19.899999999999999</v>
      </c>
      <c r="J34" s="116">
        <v>6.5</v>
      </c>
      <c r="K34" s="116">
        <v>16.399999999999999</v>
      </c>
      <c r="L34" s="116">
        <v>5.3</v>
      </c>
      <c r="N34" s="27">
        <v>18</v>
      </c>
      <c r="O34" s="27">
        <f>AVERAGE(E35:E41)</f>
        <v>23.585714285714285</v>
      </c>
      <c r="P34" s="27">
        <f t="shared" ref="P34:V34" si="9">AVERAGE(F35:F41)</f>
        <v>3.6285714285714286</v>
      </c>
      <c r="Q34" s="27">
        <f t="shared" si="9"/>
        <v>8.6571428571428566</v>
      </c>
      <c r="R34" s="27">
        <f t="shared" si="9"/>
        <v>0.77142857142857146</v>
      </c>
      <c r="S34" s="27">
        <f t="shared" si="9"/>
        <v>24.571428571428573</v>
      </c>
      <c r="T34" s="27">
        <f t="shared" si="9"/>
        <v>11.528571428571428</v>
      </c>
      <c r="U34" s="27">
        <f t="shared" si="9"/>
        <v>9.4142857142857146</v>
      </c>
      <c r="V34" s="27">
        <f t="shared" si="9"/>
        <v>4.1428571428571432</v>
      </c>
      <c r="W34" s="27">
        <v>7</v>
      </c>
    </row>
    <row r="35" spans="1:23" x14ac:dyDescent="0.25">
      <c r="A35" s="117" t="s">
        <v>41</v>
      </c>
      <c r="B35" s="117" t="s">
        <v>48</v>
      </c>
      <c r="C35" s="118">
        <v>43325</v>
      </c>
      <c r="D35" s="117">
        <v>18</v>
      </c>
      <c r="E35" s="117">
        <v>23.8</v>
      </c>
      <c r="F35" s="117">
        <v>4.9000000000000004</v>
      </c>
      <c r="G35" s="117">
        <v>6.3</v>
      </c>
      <c r="H35" s="117">
        <v>0.5</v>
      </c>
      <c r="I35" s="117">
        <v>33.1</v>
      </c>
      <c r="J35" s="116">
        <v>13.1</v>
      </c>
      <c r="K35" s="116">
        <v>11</v>
      </c>
      <c r="L35" s="116">
        <v>6.6</v>
      </c>
      <c r="N35" s="27">
        <v>19</v>
      </c>
      <c r="O35" s="27">
        <f>AVERAGE(E42:E47)</f>
        <v>17.5</v>
      </c>
      <c r="P35" s="27">
        <f t="shared" ref="P35:V35" si="10">AVERAGE(F42:F47)</f>
        <v>5.083333333333333</v>
      </c>
      <c r="Q35" s="27">
        <f t="shared" si="10"/>
        <v>8.4333333333333336</v>
      </c>
      <c r="R35" s="27">
        <f t="shared" si="10"/>
        <v>0.83333333333333337</v>
      </c>
      <c r="S35" s="27">
        <f t="shared" si="10"/>
        <v>22.900000000000002</v>
      </c>
      <c r="T35" s="27">
        <f t="shared" si="10"/>
        <v>16.2</v>
      </c>
      <c r="U35" s="27">
        <f t="shared" si="10"/>
        <v>13.299999999999999</v>
      </c>
      <c r="V35" s="27">
        <f t="shared" si="10"/>
        <v>7.6833333333333327</v>
      </c>
      <c r="W35" s="27">
        <v>6</v>
      </c>
    </row>
    <row r="36" spans="1:23" x14ac:dyDescent="0.25">
      <c r="A36" s="117" t="s">
        <v>41</v>
      </c>
      <c r="B36" s="117" t="s">
        <v>48</v>
      </c>
      <c r="C36" s="118">
        <v>43325</v>
      </c>
      <c r="D36" s="117">
        <v>18</v>
      </c>
      <c r="E36" s="117">
        <v>22.6</v>
      </c>
      <c r="F36" s="117">
        <v>2.6</v>
      </c>
      <c r="G36" s="117">
        <v>7.4</v>
      </c>
      <c r="H36" s="117">
        <v>0.4</v>
      </c>
      <c r="I36" s="117">
        <v>17.5</v>
      </c>
      <c r="J36" s="116">
        <v>7.9</v>
      </c>
      <c r="K36" s="116">
        <v>8.4</v>
      </c>
      <c r="L36" s="116">
        <v>3.1</v>
      </c>
      <c r="N36" s="27">
        <v>20</v>
      </c>
      <c r="O36" s="27"/>
      <c r="P36" s="27"/>
      <c r="Q36" s="27"/>
      <c r="R36" s="27"/>
      <c r="S36" s="27"/>
      <c r="T36" s="27"/>
      <c r="U36" s="27"/>
      <c r="V36" s="27"/>
      <c r="W36" s="27"/>
    </row>
    <row r="37" spans="1:23" x14ac:dyDescent="0.25">
      <c r="A37" s="117" t="s">
        <v>41</v>
      </c>
      <c r="B37" s="117" t="s">
        <v>48</v>
      </c>
      <c r="C37" s="118">
        <v>43325</v>
      </c>
      <c r="D37" s="117">
        <v>18</v>
      </c>
      <c r="E37" s="117">
        <v>21.8</v>
      </c>
      <c r="F37" s="117">
        <v>1</v>
      </c>
      <c r="G37" s="117">
        <v>8.8000000000000007</v>
      </c>
      <c r="H37" s="117">
        <v>0.7</v>
      </c>
      <c r="I37" s="117">
        <v>17.3</v>
      </c>
      <c r="J37" s="116">
        <v>7.5</v>
      </c>
      <c r="K37" s="116">
        <v>8.4</v>
      </c>
      <c r="L37" s="116">
        <v>2</v>
      </c>
      <c r="N37" s="27">
        <v>21</v>
      </c>
      <c r="O37" s="27"/>
      <c r="P37" s="27"/>
      <c r="Q37" s="27"/>
      <c r="R37" s="27"/>
      <c r="S37" s="27"/>
      <c r="T37" s="27"/>
      <c r="U37" s="27"/>
      <c r="V37" s="27"/>
      <c r="W37" s="27"/>
    </row>
    <row r="38" spans="1:23" x14ac:dyDescent="0.25">
      <c r="A38" s="117" t="s">
        <v>41</v>
      </c>
      <c r="B38" s="117" t="s">
        <v>48</v>
      </c>
      <c r="C38" s="118">
        <v>43325</v>
      </c>
      <c r="D38" s="117">
        <v>18</v>
      </c>
      <c r="E38" s="117">
        <v>24.5</v>
      </c>
      <c r="F38" s="117">
        <v>1.9</v>
      </c>
      <c r="G38" s="117">
        <v>9.1999999999999993</v>
      </c>
      <c r="H38" s="117">
        <v>0.9</v>
      </c>
      <c r="I38" s="117">
        <v>26</v>
      </c>
      <c r="J38" s="116">
        <v>11.2</v>
      </c>
      <c r="K38" s="116">
        <v>8.6999999999999993</v>
      </c>
      <c r="L38" s="116">
        <v>2.2000000000000002</v>
      </c>
      <c r="N38" s="27">
        <v>22</v>
      </c>
      <c r="O38" s="27">
        <f>AVERAGE(E48:E53)</f>
        <v>15.266666666666666</v>
      </c>
      <c r="P38" s="27">
        <f t="shared" ref="P38:V38" si="11">AVERAGE(F48:F53)</f>
        <v>2.6333333333333333</v>
      </c>
      <c r="Q38" s="27">
        <f t="shared" si="11"/>
        <v>17.133333333333333</v>
      </c>
      <c r="R38" s="27">
        <f t="shared" si="11"/>
        <v>2.15</v>
      </c>
      <c r="S38" s="27">
        <f t="shared" si="11"/>
        <v>13.066666666666668</v>
      </c>
      <c r="T38" s="27">
        <f t="shared" si="11"/>
        <v>6.5666666666666655</v>
      </c>
      <c r="U38" s="27">
        <f t="shared" si="11"/>
        <v>17.833333333333332</v>
      </c>
      <c r="V38" s="27">
        <f t="shared" si="11"/>
        <v>4.3</v>
      </c>
      <c r="W38" s="27">
        <v>6</v>
      </c>
    </row>
    <row r="39" spans="1:23" x14ac:dyDescent="0.25">
      <c r="A39" s="117" t="s">
        <v>41</v>
      </c>
      <c r="B39" s="117" t="s">
        <v>48</v>
      </c>
      <c r="C39" s="118">
        <v>43325</v>
      </c>
      <c r="D39" s="117">
        <v>18</v>
      </c>
      <c r="E39" s="117">
        <v>24.4</v>
      </c>
      <c r="F39" s="117">
        <v>5.7</v>
      </c>
      <c r="G39" s="117">
        <v>6.7</v>
      </c>
      <c r="H39" s="117">
        <v>0.7</v>
      </c>
      <c r="I39" s="117">
        <v>25.7</v>
      </c>
      <c r="J39" s="116">
        <v>14.2</v>
      </c>
      <c r="K39" s="116">
        <v>7.4</v>
      </c>
      <c r="L39" s="116">
        <v>2.6</v>
      </c>
      <c r="N39" s="27">
        <v>23</v>
      </c>
      <c r="O39" s="27"/>
      <c r="P39" s="27"/>
      <c r="Q39" s="27"/>
      <c r="R39" s="27"/>
      <c r="S39" s="27"/>
      <c r="T39" s="27"/>
      <c r="U39" s="27"/>
      <c r="V39" s="27"/>
      <c r="W39" s="27"/>
    </row>
    <row r="40" spans="1:23" x14ac:dyDescent="0.25">
      <c r="A40" s="117" t="s">
        <v>41</v>
      </c>
      <c r="B40" s="117" t="s">
        <v>48</v>
      </c>
      <c r="C40" s="118">
        <v>43325</v>
      </c>
      <c r="D40" s="117">
        <v>18</v>
      </c>
      <c r="E40" s="117">
        <v>21.4</v>
      </c>
      <c r="F40" s="117">
        <v>3.4</v>
      </c>
      <c r="G40" s="117">
        <v>13</v>
      </c>
      <c r="H40" s="117">
        <v>0.8</v>
      </c>
      <c r="I40" s="117">
        <v>19.100000000000001</v>
      </c>
      <c r="J40" s="116">
        <v>14.1</v>
      </c>
      <c r="K40" s="116">
        <v>11.1</v>
      </c>
      <c r="L40" s="116">
        <v>4.9000000000000004</v>
      </c>
      <c r="N40" s="27">
        <v>24</v>
      </c>
      <c r="O40" s="27"/>
      <c r="P40" s="27"/>
      <c r="Q40" s="27"/>
      <c r="R40" s="27"/>
      <c r="S40" s="27"/>
      <c r="T40" s="27"/>
      <c r="U40" s="27"/>
      <c r="V40" s="27"/>
      <c r="W40" s="27"/>
    </row>
    <row r="41" spans="1:23" x14ac:dyDescent="0.25">
      <c r="A41" s="117" t="s">
        <v>41</v>
      </c>
      <c r="B41" s="117" t="s">
        <v>48</v>
      </c>
      <c r="C41" s="118">
        <v>43325</v>
      </c>
      <c r="D41" s="117">
        <v>18</v>
      </c>
      <c r="E41" s="117">
        <v>26.6</v>
      </c>
      <c r="F41" s="117">
        <v>5.9</v>
      </c>
      <c r="G41" s="117">
        <v>9.1999999999999993</v>
      </c>
      <c r="H41" s="117">
        <v>1.4</v>
      </c>
      <c r="I41" s="117">
        <v>33.299999999999997</v>
      </c>
      <c r="J41" s="116">
        <v>12.7</v>
      </c>
      <c r="K41" s="116">
        <v>10.9</v>
      </c>
      <c r="L41" s="116">
        <v>7.6</v>
      </c>
      <c r="N41" s="27">
        <v>25</v>
      </c>
      <c r="O41" s="27">
        <f>AVERAGE(E54:E58)</f>
        <v>16.799999999999997</v>
      </c>
      <c r="P41" s="27">
        <f t="shared" ref="P41:V41" si="12">AVERAGE(F54:F58)</f>
        <v>2.4500000000000002</v>
      </c>
      <c r="Q41" s="27">
        <f t="shared" si="12"/>
        <v>10.65</v>
      </c>
      <c r="R41" s="27">
        <f t="shared" si="12"/>
        <v>1.175</v>
      </c>
      <c r="S41" s="27">
        <f t="shared" si="12"/>
        <v>24.74</v>
      </c>
      <c r="T41" s="27">
        <f t="shared" si="12"/>
        <v>15</v>
      </c>
      <c r="U41" s="27">
        <f t="shared" si="12"/>
        <v>12.4</v>
      </c>
      <c r="V41" s="27">
        <f t="shared" si="12"/>
        <v>3.88</v>
      </c>
      <c r="W41" s="122" t="s">
        <v>58</v>
      </c>
    </row>
    <row r="42" spans="1:23" x14ac:dyDescent="0.25">
      <c r="A42" s="117" t="s">
        <v>41</v>
      </c>
      <c r="B42" s="117" t="s">
        <v>48</v>
      </c>
      <c r="C42" s="118">
        <v>43336</v>
      </c>
      <c r="D42" s="117">
        <v>19</v>
      </c>
      <c r="E42" s="117">
        <v>10.9</v>
      </c>
      <c r="F42" s="117">
        <v>5.3</v>
      </c>
      <c r="G42" s="117">
        <v>9.6999999999999993</v>
      </c>
      <c r="H42" s="117">
        <v>1.6</v>
      </c>
      <c r="I42" s="117">
        <v>23.1</v>
      </c>
      <c r="J42" s="116">
        <v>16.100000000000001</v>
      </c>
      <c r="K42" s="116">
        <v>15.4</v>
      </c>
      <c r="L42" s="116">
        <v>8.4</v>
      </c>
      <c r="N42" s="27">
        <v>26</v>
      </c>
      <c r="O42" s="27"/>
      <c r="P42" s="27"/>
      <c r="Q42" s="27"/>
      <c r="R42" s="27"/>
      <c r="S42" s="27"/>
      <c r="T42" s="27"/>
      <c r="U42" s="27"/>
      <c r="V42" s="27"/>
      <c r="W42" s="27"/>
    </row>
    <row r="43" spans="1:23" x14ac:dyDescent="0.25">
      <c r="A43" s="117" t="s">
        <v>41</v>
      </c>
      <c r="B43" s="117" t="s">
        <v>48</v>
      </c>
      <c r="C43" s="118">
        <v>43336</v>
      </c>
      <c r="D43" s="117">
        <v>19</v>
      </c>
      <c r="E43" s="117">
        <v>3.6</v>
      </c>
      <c r="F43" s="117">
        <v>1.3</v>
      </c>
      <c r="G43" s="117">
        <v>7.7</v>
      </c>
      <c r="H43" s="117">
        <v>0.8</v>
      </c>
      <c r="I43" s="117">
        <v>21.6</v>
      </c>
      <c r="J43" s="116">
        <v>14.9</v>
      </c>
      <c r="K43" s="116">
        <v>11.1</v>
      </c>
      <c r="L43" s="116">
        <v>5.3</v>
      </c>
      <c r="N43" s="27">
        <v>27</v>
      </c>
      <c r="O43" s="27"/>
      <c r="P43" s="27"/>
      <c r="Q43" s="27"/>
      <c r="R43" s="27"/>
      <c r="S43" s="27"/>
      <c r="T43" s="27"/>
      <c r="U43" s="27"/>
      <c r="V43" s="27"/>
      <c r="W43" s="27"/>
    </row>
    <row r="44" spans="1:23" x14ac:dyDescent="0.25">
      <c r="A44" s="117" t="s">
        <v>41</v>
      </c>
      <c r="B44" s="117" t="s">
        <v>48</v>
      </c>
      <c r="C44" s="118">
        <v>43336</v>
      </c>
      <c r="D44" s="117">
        <v>19</v>
      </c>
      <c r="E44" s="117">
        <v>16.399999999999999</v>
      </c>
      <c r="F44" s="117">
        <v>6.6</v>
      </c>
      <c r="G44" s="117">
        <v>10.7</v>
      </c>
      <c r="H44" s="117">
        <v>1.8</v>
      </c>
      <c r="I44" s="117">
        <v>9.8000000000000007</v>
      </c>
      <c r="J44" s="116">
        <v>8.6</v>
      </c>
      <c r="K44" s="116">
        <v>12.2</v>
      </c>
      <c r="L44" s="116">
        <v>6.6</v>
      </c>
      <c r="N44" s="27">
        <v>28</v>
      </c>
      <c r="O44" s="27">
        <f>AVERAGE(E59:E62)</f>
        <v>19.2</v>
      </c>
      <c r="P44" s="27">
        <f t="shared" ref="P44:V44" si="13">AVERAGE(F59:F62)</f>
        <v>1.1666666666666667</v>
      </c>
      <c r="Q44" s="27">
        <f t="shared" si="13"/>
        <v>11.366666666666667</v>
      </c>
      <c r="R44" s="27">
        <f t="shared" si="13"/>
        <v>0.66666666666666663</v>
      </c>
      <c r="S44" s="27">
        <f t="shared" si="13"/>
        <v>20.725000000000001</v>
      </c>
      <c r="T44" s="27">
        <f t="shared" si="13"/>
        <v>7.5750000000000002</v>
      </c>
      <c r="U44" s="27">
        <f t="shared" si="13"/>
        <v>11.875000000000002</v>
      </c>
      <c r="V44" s="27">
        <f t="shared" si="13"/>
        <v>3</v>
      </c>
      <c r="W44" s="27" t="s">
        <v>59</v>
      </c>
    </row>
    <row r="45" spans="1:23" x14ac:dyDescent="0.25">
      <c r="A45" s="117" t="s">
        <v>41</v>
      </c>
      <c r="B45" s="117" t="s">
        <v>48</v>
      </c>
      <c r="C45" s="118">
        <v>43336</v>
      </c>
      <c r="D45" s="117">
        <v>19</v>
      </c>
      <c r="E45" s="117">
        <v>32</v>
      </c>
      <c r="F45" s="117">
        <v>6.4</v>
      </c>
      <c r="G45" s="117">
        <v>10.1</v>
      </c>
      <c r="H45" s="117">
        <v>0.5</v>
      </c>
      <c r="I45" s="117">
        <v>24.2</v>
      </c>
      <c r="J45" s="116">
        <v>17.3</v>
      </c>
      <c r="K45" s="116">
        <v>13.8</v>
      </c>
      <c r="L45" s="116">
        <v>4.5</v>
      </c>
      <c r="N45" s="27">
        <v>29</v>
      </c>
      <c r="O45" s="27">
        <f>AVERAGE(E63:E67)</f>
        <v>19.240000000000002</v>
      </c>
      <c r="P45" s="27">
        <f t="shared" ref="P45:V45" si="14">AVERAGE(F63:F67)</f>
        <v>2.7400000000000007</v>
      </c>
      <c r="Q45" s="27">
        <f t="shared" si="14"/>
        <v>12.14</v>
      </c>
      <c r="R45" s="27">
        <f t="shared" si="14"/>
        <v>1.92</v>
      </c>
      <c r="S45" s="27">
        <f t="shared" si="14"/>
        <v>25.240000000000002</v>
      </c>
      <c r="T45" s="27">
        <f t="shared" si="14"/>
        <v>16.139999999999997</v>
      </c>
      <c r="U45" s="27">
        <f t="shared" si="14"/>
        <v>15.260000000000002</v>
      </c>
      <c r="V45" s="27">
        <f t="shared" si="14"/>
        <v>6.04</v>
      </c>
      <c r="W45" s="27">
        <v>5</v>
      </c>
    </row>
    <row r="46" spans="1:23" x14ac:dyDescent="0.25">
      <c r="A46" s="117" t="s">
        <v>41</v>
      </c>
      <c r="B46" s="117" t="s">
        <v>48</v>
      </c>
      <c r="C46" s="118">
        <v>43336</v>
      </c>
      <c r="D46" s="117">
        <v>19</v>
      </c>
      <c r="E46" s="117">
        <v>22.3</v>
      </c>
      <c r="F46" s="117">
        <v>3.5</v>
      </c>
      <c r="G46" s="117">
        <v>5.2</v>
      </c>
      <c r="H46" s="117">
        <v>0</v>
      </c>
      <c r="I46" s="117">
        <v>37.299999999999997</v>
      </c>
      <c r="J46" s="116">
        <v>20.5</v>
      </c>
      <c r="K46" s="116">
        <v>15.1</v>
      </c>
      <c r="L46" s="116">
        <v>13.1</v>
      </c>
      <c r="N46" s="27">
        <v>30</v>
      </c>
      <c r="O46" s="27"/>
      <c r="P46" s="27"/>
      <c r="Q46" s="27"/>
      <c r="R46" s="27"/>
      <c r="S46" s="27"/>
      <c r="T46" s="27"/>
      <c r="U46" s="27"/>
      <c r="V46" s="27"/>
      <c r="W46" s="27"/>
    </row>
    <row r="47" spans="1:23" x14ac:dyDescent="0.25">
      <c r="A47" s="117" t="s">
        <v>41</v>
      </c>
      <c r="B47" s="117" t="s">
        <v>48</v>
      </c>
      <c r="C47" s="118">
        <v>43336</v>
      </c>
      <c r="D47" s="117">
        <v>19</v>
      </c>
      <c r="E47" s="117">
        <v>19.8</v>
      </c>
      <c r="F47" s="117">
        <v>7.4</v>
      </c>
      <c r="G47" s="117">
        <v>7.2</v>
      </c>
      <c r="H47" s="117">
        <v>0.3</v>
      </c>
      <c r="I47" s="117">
        <v>21.4</v>
      </c>
      <c r="J47" s="116">
        <v>19.8</v>
      </c>
      <c r="K47" s="116">
        <v>12.2</v>
      </c>
      <c r="L47" s="116">
        <v>8.1999999999999993</v>
      </c>
      <c r="N47" s="27">
        <v>31</v>
      </c>
      <c r="O47" s="27"/>
      <c r="P47" s="27"/>
      <c r="Q47" s="27"/>
      <c r="R47" s="27"/>
      <c r="S47" s="27"/>
      <c r="T47" s="27"/>
      <c r="U47" s="27"/>
      <c r="V47" s="27"/>
      <c r="W47" s="27"/>
    </row>
    <row r="48" spans="1:23" x14ac:dyDescent="0.25">
      <c r="A48" s="117" t="s">
        <v>41</v>
      </c>
      <c r="B48" s="117" t="s">
        <v>48</v>
      </c>
      <c r="C48" s="118">
        <v>43356</v>
      </c>
      <c r="D48" s="117">
        <v>22</v>
      </c>
      <c r="E48" s="117">
        <v>16</v>
      </c>
      <c r="F48" s="117">
        <v>1.7</v>
      </c>
      <c r="G48" s="117">
        <v>18.399999999999999</v>
      </c>
      <c r="H48" s="117">
        <v>3.3</v>
      </c>
      <c r="I48" s="117">
        <v>17.399999999999999</v>
      </c>
      <c r="J48" s="116">
        <v>8.6</v>
      </c>
      <c r="K48" s="116">
        <v>15.3</v>
      </c>
      <c r="L48" s="116">
        <v>3.3</v>
      </c>
      <c r="N48" s="27">
        <v>32</v>
      </c>
      <c r="O48" s="27">
        <f>AVERAGE(E68:E70)</f>
        <v>19.533333333333331</v>
      </c>
      <c r="P48" s="27">
        <f t="shared" ref="P48:V48" si="15">AVERAGE(F68:F70)</f>
        <v>1.7666666666666666</v>
      </c>
      <c r="Q48" s="27">
        <f t="shared" si="15"/>
        <v>8.2333333333333343</v>
      </c>
      <c r="R48" s="27">
        <f t="shared" si="15"/>
        <v>0.83333333333333337</v>
      </c>
      <c r="S48" s="27">
        <f t="shared" si="15"/>
        <v>11.166666666666666</v>
      </c>
      <c r="T48" s="27">
        <f t="shared" si="15"/>
        <v>6.7333333333333334</v>
      </c>
      <c r="U48" s="27">
        <f t="shared" si="15"/>
        <v>13.033333333333333</v>
      </c>
      <c r="V48" s="27">
        <f t="shared" si="15"/>
        <v>5.6000000000000005</v>
      </c>
      <c r="W48" s="27">
        <v>3</v>
      </c>
    </row>
    <row r="49" spans="1:23" x14ac:dyDescent="0.25">
      <c r="A49" s="117" t="s">
        <v>41</v>
      </c>
      <c r="B49" s="117" t="s">
        <v>48</v>
      </c>
      <c r="C49" s="118">
        <v>43356</v>
      </c>
      <c r="D49" s="117">
        <v>22</v>
      </c>
      <c r="E49" s="117">
        <v>18.5</v>
      </c>
      <c r="F49" s="117">
        <v>0.6</v>
      </c>
      <c r="G49" s="117">
        <v>20.5</v>
      </c>
      <c r="H49" s="117">
        <v>1</v>
      </c>
      <c r="I49" s="117">
        <v>14.6</v>
      </c>
      <c r="J49" s="116">
        <v>8.1999999999999993</v>
      </c>
      <c r="K49" s="116">
        <v>21.7</v>
      </c>
      <c r="L49" s="116">
        <v>8.8000000000000007</v>
      </c>
      <c r="N49" s="27">
        <v>33</v>
      </c>
      <c r="O49" s="27">
        <f>AVERAGE(E71:E74)</f>
        <v>16.599999999999998</v>
      </c>
      <c r="P49" s="27">
        <f t="shared" ref="P49:V49" si="16">AVERAGE(F71:F74)</f>
        <v>1.5249999999999999</v>
      </c>
      <c r="Q49" s="27">
        <f t="shared" si="16"/>
        <v>11.324999999999999</v>
      </c>
      <c r="R49" s="27">
        <f t="shared" si="16"/>
        <v>0.82500000000000007</v>
      </c>
      <c r="S49" s="27">
        <f t="shared" si="16"/>
        <v>9.6999999999999993</v>
      </c>
      <c r="T49" s="27">
        <f t="shared" si="16"/>
        <v>5.4</v>
      </c>
      <c r="U49" s="27">
        <f t="shared" si="16"/>
        <v>14.225</v>
      </c>
      <c r="V49" s="27">
        <f t="shared" si="16"/>
        <v>5.95</v>
      </c>
      <c r="W49" s="27">
        <v>4</v>
      </c>
    </row>
    <row r="50" spans="1:23" x14ac:dyDescent="0.25">
      <c r="A50" s="117" t="s">
        <v>41</v>
      </c>
      <c r="B50" s="117" t="s">
        <v>48</v>
      </c>
      <c r="C50" s="118">
        <v>43356</v>
      </c>
      <c r="D50" s="117">
        <v>22</v>
      </c>
      <c r="E50" s="117">
        <v>13.4</v>
      </c>
      <c r="F50" s="117">
        <v>1.5</v>
      </c>
      <c r="G50" s="117">
        <v>14.7</v>
      </c>
      <c r="H50" s="117">
        <v>1</v>
      </c>
      <c r="I50" s="117">
        <v>13.1</v>
      </c>
      <c r="J50" s="116">
        <v>6.4</v>
      </c>
      <c r="K50" s="116">
        <v>17.399999999999999</v>
      </c>
      <c r="L50" s="116">
        <v>3.4</v>
      </c>
      <c r="N50" s="27">
        <v>34</v>
      </c>
      <c r="O50" s="27"/>
      <c r="P50" s="27"/>
      <c r="Q50" s="27"/>
      <c r="R50" s="27"/>
      <c r="S50" s="27"/>
      <c r="T50" s="27"/>
      <c r="U50" s="27"/>
      <c r="V50" s="27"/>
      <c r="W50" s="27"/>
    </row>
    <row r="51" spans="1:23" x14ac:dyDescent="0.25">
      <c r="A51" s="117" t="s">
        <v>41</v>
      </c>
      <c r="B51" s="117" t="s">
        <v>48</v>
      </c>
      <c r="C51" s="118">
        <v>43356</v>
      </c>
      <c r="D51" s="117">
        <v>22</v>
      </c>
      <c r="E51" s="117">
        <v>14.4</v>
      </c>
      <c r="F51" s="117">
        <v>2.8</v>
      </c>
      <c r="G51" s="117">
        <v>16.8</v>
      </c>
      <c r="H51" s="117">
        <v>2.6</v>
      </c>
      <c r="I51" s="117">
        <v>10.6</v>
      </c>
      <c r="J51" s="116">
        <v>4.0999999999999996</v>
      </c>
      <c r="K51" s="116">
        <v>15.3</v>
      </c>
      <c r="L51" s="116">
        <v>2.2999999999999998</v>
      </c>
      <c r="N51" s="27">
        <v>35</v>
      </c>
      <c r="O51" s="27">
        <f>AVERAGE(E75:E77)</f>
        <v>12.5</v>
      </c>
      <c r="P51" s="27">
        <f t="shared" ref="P51:V51" si="17">AVERAGE(F75:F77)</f>
        <v>1.7</v>
      </c>
      <c r="Q51" s="27">
        <f t="shared" si="17"/>
        <v>7.6000000000000005</v>
      </c>
      <c r="R51" s="27">
        <f t="shared" si="17"/>
        <v>0.6333333333333333</v>
      </c>
      <c r="S51" s="27">
        <f t="shared" si="17"/>
        <v>7.8666666666666663</v>
      </c>
      <c r="T51" s="27">
        <f t="shared" si="17"/>
        <v>4.9666666666666659</v>
      </c>
      <c r="U51" s="27">
        <f t="shared" si="17"/>
        <v>9.1999999999999993</v>
      </c>
      <c r="V51" s="27">
        <f t="shared" si="17"/>
        <v>3.9333333333333331</v>
      </c>
      <c r="W51" s="27">
        <v>3</v>
      </c>
    </row>
    <row r="52" spans="1:23" x14ac:dyDescent="0.25">
      <c r="A52" s="117" t="s">
        <v>41</v>
      </c>
      <c r="B52" s="117" t="s">
        <v>48</v>
      </c>
      <c r="C52" s="118">
        <v>43356</v>
      </c>
      <c r="D52" s="117">
        <v>22</v>
      </c>
      <c r="E52" s="117">
        <v>13.7</v>
      </c>
      <c r="F52" s="117">
        <v>4.4000000000000004</v>
      </c>
      <c r="G52" s="117">
        <v>17</v>
      </c>
      <c r="H52" s="117">
        <v>2</v>
      </c>
      <c r="I52" s="117">
        <v>11.7</v>
      </c>
      <c r="J52" s="116">
        <v>5.3</v>
      </c>
      <c r="K52" s="116">
        <v>18</v>
      </c>
      <c r="L52" s="116">
        <v>3.9</v>
      </c>
      <c r="N52" s="27">
        <v>36</v>
      </c>
      <c r="O52" s="27"/>
      <c r="P52" s="27"/>
      <c r="Q52" s="27"/>
      <c r="R52" s="27"/>
      <c r="S52" s="27"/>
      <c r="T52" s="27"/>
      <c r="U52" s="27"/>
      <c r="V52" s="27"/>
      <c r="W52" s="27"/>
    </row>
    <row r="53" spans="1:23" x14ac:dyDescent="0.25">
      <c r="A53" s="117" t="s">
        <v>41</v>
      </c>
      <c r="B53" s="117" t="s">
        <v>48</v>
      </c>
      <c r="C53" s="118">
        <v>43356</v>
      </c>
      <c r="D53" s="117">
        <v>22</v>
      </c>
      <c r="E53" s="117">
        <v>15.6</v>
      </c>
      <c r="F53" s="117">
        <v>4.8</v>
      </c>
      <c r="G53" s="117">
        <v>15.4</v>
      </c>
      <c r="H53" s="117">
        <v>3</v>
      </c>
      <c r="I53" s="117">
        <v>11</v>
      </c>
      <c r="J53" s="116">
        <v>6.8</v>
      </c>
      <c r="K53" s="116">
        <v>19.3</v>
      </c>
      <c r="L53" s="116">
        <v>4.0999999999999996</v>
      </c>
      <c r="N53" s="27">
        <v>37</v>
      </c>
      <c r="O53" s="27"/>
      <c r="P53" s="27"/>
      <c r="Q53" s="27"/>
      <c r="R53" s="27"/>
      <c r="S53" s="27"/>
      <c r="T53" s="27"/>
      <c r="U53" s="27"/>
      <c r="V53" s="27"/>
      <c r="W53" s="27"/>
    </row>
    <row r="54" spans="1:23" x14ac:dyDescent="0.25">
      <c r="A54" s="117" t="s">
        <v>41</v>
      </c>
      <c r="B54" s="117" t="s">
        <v>48</v>
      </c>
      <c r="C54" s="118">
        <v>43375</v>
      </c>
      <c r="D54" s="117">
        <v>25</v>
      </c>
      <c r="E54" s="117"/>
      <c r="F54" s="117"/>
      <c r="G54" s="117"/>
      <c r="H54" s="117"/>
      <c r="I54" s="117">
        <v>29.4</v>
      </c>
      <c r="J54" s="116">
        <v>17.600000000000001</v>
      </c>
      <c r="K54" s="116">
        <v>17</v>
      </c>
      <c r="L54" s="116">
        <v>5.5</v>
      </c>
      <c r="N54" s="27">
        <v>38</v>
      </c>
      <c r="O54" s="27"/>
      <c r="P54" s="27"/>
      <c r="Q54" s="27"/>
      <c r="R54" s="27"/>
      <c r="S54" s="27"/>
      <c r="T54" s="27"/>
      <c r="U54" s="27"/>
      <c r="V54" s="27"/>
      <c r="W54" s="27"/>
    </row>
    <row r="55" spans="1:23" x14ac:dyDescent="0.25">
      <c r="A55" s="117" t="s">
        <v>41</v>
      </c>
      <c r="B55" s="117" t="s">
        <v>48</v>
      </c>
      <c r="C55" s="118">
        <v>43375</v>
      </c>
      <c r="D55" s="117">
        <v>25</v>
      </c>
      <c r="E55" s="117">
        <v>19.7</v>
      </c>
      <c r="F55" s="117">
        <v>2.2999999999999998</v>
      </c>
      <c r="G55" s="117">
        <v>13.3</v>
      </c>
      <c r="H55" s="117">
        <v>1.6</v>
      </c>
      <c r="I55" s="117">
        <v>28.9</v>
      </c>
      <c r="J55" s="116">
        <v>20.5</v>
      </c>
      <c r="K55" s="116">
        <v>13.4</v>
      </c>
      <c r="L55" s="116">
        <v>4.0999999999999996</v>
      </c>
      <c r="N55" s="27">
        <v>39</v>
      </c>
      <c r="O55" s="27">
        <f>AVERAGE(E78:E81)</f>
        <v>25.7</v>
      </c>
      <c r="P55" s="27">
        <f t="shared" ref="P55:V55" si="18">AVERAGE(F78:F81)</f>
        <v>3.25</v>
      </c>
      <c r="Q55" s="27">
        <f t="shared" si="18"/>
        <v>14.95</v>
      </c>
      <c r="R55" s="27">
        <f t="shared" si="18"/>
        <v>1.3499999999999999</v>
      </c>
      <c r="S55" s="27">
        <f t="shared" si="18"/>
        <v>21.05</v>
      </c>
      <c r="T55" s="27">
        <f t="shared" si="18"/>
        <v>14.424999999999997</v>
      </c>
      <c r="U55" s="27">
        <f t="shared" si="18"/>
        <v>19.725000000000001</v>
      </c>
      <c r="V55" s="27">
        <f t="shared" si="18"/>
        <v>9.2249999999999996</v>
      </c>
      <c r="W55" s="27">
        <v>4</v>
      </c>
    </row>
    <row r="56" spans="1:23" x14ac:dyDescent="0.25">
      <c r="A56" s="117" t="s">
        <v>41</v>
      </c>
      <c r="B56" s="117" t="s">
        <v>48</v>
      </c>
      <c r="C56" s="118">
        <v>43375</v>
      </c>
      <c r="D56" s="117">
        <v>25</v>
      </c>
      <c r="E56" s="117">
        <v>20.9</v>
      </c>
      <c r="F56" s="117">
        <v>3</v>
      </c>
      <c r="G56" s="117">
        <v>13.4</v>
      </c>
      <c r="H56" s="117">
        <v>2.2999999999999998</v>
      </c>
      <c r="I56" s="117">
        <v>31.8</v>
      </c>
      <c r="J56" s="116">
        <v>19.600000000000001</v>
      </c>
      <c r="K56" s="116">
        <v>12.3</v>
      </c>
      <c r="L56" s="116">
        <v>3.6</v>
      </c>
      <c r="N56" s="27">
        <v>40</v>
      </c>
      <c r="O56" s="27"/>
      <c r="P56" s="27"/>
      <c r="Q56" s="27"/>
      <c r="R56" s="27"/>
      <c r="S56" s="27"/>
      <c r="T56" s="27"/>
      <c r="U56" s="27"/>
      <c r="V56" s="27"/>
      <c r="W56" s="27"/>
    </row>
    <row r="57" spans="1:23" x14ac:dyDescent="0.25">
      <c r="A57" s="117" t="s">
        <v>41</v>
      </c>
      <c r="B57" s="117" t="s">
        <v>48</v>
      </c>
      <c r="C57" s="118">
        <v>43375</v>
      </c>
      <c r="D57" s="117">
        <v>25</v>
      </c>
      <c r="E57" s="117">
        <v>11.4</v>
      </c>
      <c r="F57" s="117">
        <v>2.7</v>
      </c>
      <c r="G57" s="117">
        <v>7.9</v>
      </c>
      <c r="H57" s="117">
        <v>0.3</v>
      </c>
      <c r="I57" s="117">
        <v>17.2</v>
      </c>
      <c r="J57" s="116">
        <v>9.1</v>
      </c>
      <c r="K57" s="116">
        <v>9.4</v>
      </c>
      <c r="L57" s="116">
        <v>2.6</v>
      </c>
      <c r="N57" s="27">
        <v>41</v>
      </c>
      <c r="O57" s="27">
        <f>AVERAGE(E82:E84)</f>
        <v>13.966666666666669</v>
      </c>
      <c r="P57" s="27">
        <f t="shared" ref="P57:V57" si="19">AVERAGE(F82:F84)</f>
        <v>3.0666666666666664</v>
      </c>
      <c r="Q57" s="27">
        <f t="shared" si="19"/>
        <v>14.299999999999999</v>
      </c>
      <c r="R57" s="27">
        <f t="shared" si="19"/>
        <v>1.0999999999999999</v>
      </c>
      <c r="S57" s="27">
        <f t="shared" si="19"/>
        <v>11.433333333333332</v>
      </c>
      <c r="T57" s="27">
        <f t="shared" si="19"/>
        <v>4.8666666666666671</v>
      </c>
      <c r="U57" s="27">
        <f t="shared" si="19"/>
        <v>16.333333333333332</v>
      </c>
      <c r="V57" s="27">
        <f t="shared" si="19"/>
        <v>7.8333333333333348</v>
      </c>
      <c r="W57" s="27">
        <v>3</v>
      </c>
    </row>
    <row r="58" spans="1:23" x14ac:dyDescent="0.25">
      <c r="A58" s="117" t="s">
        <v>41</v>
      </c>
      <c r="B58" s="117" t="s">
        <v>48</v>
      </c>
      <c r="C58" s="118">
        <v>43375</v>
      </c>
      <c r="D58" s="117">
        <v>25</v>
      </c>
      <c r="E58" s="117">
        <v>15.2</v>
      </c>
      <c r="F58" s="117">
        <v>1.8</v>
      </c>
      <c r="G58" s="117">
        <v>8</v>
      </c>
      <c r="H58" s="117">
        <v>0.5</v>
      </c>
      <c r="I58" s="117">
        <v>16.399999999999999</v>
      </c>
      <c r="J58" s="116">
        <v>8.1999999999999993</v>
      </c>
      <c r="K58" s="116">
        <v>9.9</v>
      </c>
      <c r="L58" s="116">
        <v>3.6</v>
      </c>
    </row>
    <row r="59" spans="1:23" x14ac:dyDescent="0.25">
      <c r="A59" s="117" t="s">
        <v>41</v>
      </c>
      <c r="B59" s="117" t="s">
        <v>48</v>
      </c>
      <c r="C59" s="118">
        <v>43375</v>
      </c>
      <c r="D59" s="117">
        <v>28</v>
      </c>
      <c r="E59" s="117">
        <v>11.5</v>
      </c>
      <c r="F59" s="117">
        <v>0.6</v>
      </c>
      <c r="G59" s="117">
        <v>8</v>
      </c>
      <c r="H59" s="117">
        <v>0.7</v>
      </c>
      <c r="I59" s="117">
        <v>17.899999999999999</v>
      </c>
      <c r="J59" s="116">
        <v>12</v>
      </c>
      <c r="K59" s="116">
        <v>9.9</v>
      </c>
      <c r="L59" s="116">
        <v>3.6</v>
      </c>
    </row>
    <row r="60" spans="1:23" x14ac:dyDescent="0.25">
      <c r="A60" s="117" t="s">
        <v>41</v>
      </c>
      <c r="B60" s="117" t="s">
        <v>48</v>
      </c>
      <c r="C60" s="118">
        <v>43398</v>
      </c>
      <c r="D60" s="117">
        <v>28</v>
      </c>
      <c r="E60" s="117">
        <v>22.1</v>
      </c>
      <c r="F60" s="117">
        <v>1</v>
      </c>
      <c r="G60" s="117">
        <v>13.3</v>
      </c>
      <c r="H60" s="117">
        <v>0.6</v>
      </c>
      <c r="I60" s="117">
        <v>19.600000000000001</v>
      </c>
      <c r="J60" s="116">
        <v>4.4000000000000004</v>
      </c>
      <c r="K60" s="116">
        <v>11.2</v>
      </c>
      <c r="L60" s="116">
        <v>3</v>
      </c>
    </row>
    <row r="61" spans="1:23" x14ac:dyDescent="0.25">
      <c r="A61" s="117" t="s">
        <v>41</v>
      </c>
      <c r="B61" s="117" t="s">
        <v>48</v>
      </c>
      <c r="C61" s="118">
        <v>43398</v>
      </c>
      <c r="D61" s="117">
        <v>28</v>
      </c>
      <c r="E61" s="117">
        <v>24</v>
      </c>
      <c r="F61" s="117">
        <v>1.9</v>
      </c>
      <c r="G61" s="117">
        <v>12.8</v>
      </c>
      <c r="H61" s="117">
        <v>0.7</v>
      </c>
      <c r="I61" s="117">
        <v>21.6</v>
      </c>
      <c r="J61" s="116">
        <v>6.6</v>
      </c>
      <c r="K61" s="116">
        <v>13.3</v>
      </c>
      <c r="L61" s="116">
        <v>2.7</v>
      </c>
    </row>
    <row r="62" spans="1:23" x14ac:dyDescent="0.25">
      <c r="A62" s="117" t="s">
        <v>41</v>
      </c>
      <c r="B62" s="117" t="s">
        <v>48</v>
      </c>
      <c r="C62" s="118">
        <v>43398</v>
      </c>
      <c r="D62" s="117">
        <v>28</v>
      </c>
      <c r="E62" s="117"/>
      <c r="F62" s="117"/>
      <c r="G62" s="117"/>
      <c r="H62" s="117"/>
      <c r="I62" s="117">
        <v>23.8</v>
      </c>
      <c r="J62" s="116">
        <v>7.3</v>
      </c>
      <c r="K62" s="116">
        <v>13.1</v>
      </c>
      <c r="L62" s="116">
        <v>2.7</v>
      </c>
    </row>
    <row r="63" spans="1:23" x14ac:dyDescent="0.25">
      <c r="A63" s="117" t="s">
        <v>41</v>
      </c>
      <c r="B63" s="117" t="s">
        <v>48</v>
      </c>
      <c r="C63" s="118">
        <v>43403</v>
      </c>
      <c r="D63" s="117">
        <v>29</v>
      </c>
      <c r="E63" s="117">
        <v>19.600000000000001</v>
      </c>
      <c r="F63" s="117">
        <v>5.2</v>
      </c>
      <c r="G63" s="117">
        <v>10.4</v>
      </c>
      <c r="H63" s="117">
        <v>1.3</v>
      </c>
      <c r="I63" s="117">
        <v>33.299999999999997</v>
      </c>
      <c r="J63" s="116">
        <v>22.4</v>
      </c>
      <c r="K63" s="116">
        <v>16.5</v>
      </c>
      <c r="L63" s="116">
        <v>7.7</v>
      </c>
    </row>
    <row r="64" spans="1:23" x14ac:dyDescent="0.25">
      <c r="A64" s="117" t="s">
        <v>41</v>
      </c>
      <c r="B64" s="117" t="s">
        <v>48</v>
      </c>
      <c r="C64" s="118">
        <v>43403</v>
      </c>
      <c r="D64" s="117">
        <v>29</v>
      </c>
      <c r="E64" s="117">
        <v>17.399999999999999</v>
      </c>
      <c r="F64" s="117">
        <v>1.2</v>
      </c>
      <c r="G64" s="117">
        <v>15.7</v>
      </c>
      <c r="H64" s="117">
        <v>4</v>
      </c>
      <c r="I64" s="117">
        <v>33.700000000000003</v>
      </c>
      <c r="J64" s="116">
        <v>17.600000000000001</v>
      </c>
      <c r="K64" s="116">
        <v>15.6</v>
      </c>
      <c r="L64" s="116">
        <v>5.5</v>
      </c>
    </row>
    <row r="65" spans="1:12" x14ac:dyDescent="0.25">
      <c r="A65" s="117" t="s">
        <v>41</v>
      </c>
      <c r="B65" s="117" t="s">
        <v>48</v>
      </c>
      <c r="C65" s="118">
        <v>43403</v>
      </c>
      <c r="D65" s="117">
        <v>29</v>
      </c>
      <c r="E65" s="117">
        <v>24.1</v>
      </c>
      <c r="F65" s="117">
        <v>2.7</v>
      </c>
      <c r="G65" s="117">
        <v>12</v>
      </c>
      <c r="H65" s="117">
        <v>0.6</v>
      </c>
      <c r="I65" s="117">
        <v>22</v>
      </c>
      <c r="J65" s="116">
        <v>10.9</v>
      </c>
      <c r="K65" s="116">
        <v>15.8</v>
      </c>
      <c r="L65" s="116">
        <v>8.3000000000000007</v>
      </c>
    </row>
    <row r="66" spans="1:12" x14ac:dyDescent="0.25">
      <c r="A66" s="117" t="s">
        <v>41</v>
      </c>
      <c r="B66" s="117" t="s">
        <v>48</v>
      </c>
      <c r="C66" s="118">
        <v>43403</v>
      </c>
      <c r="D66" s="117">
        <v>29</v>
      </c>
      <c r="E66" s="117">
        <v>10.8</v>
      </c>
      <c r="F66" s="117">
        <v>1.4</v>
      </c>
      <c r="G66" s="117">
        <v>14.3</v>
      </c>
      <c r="H66" s="117">
        <v>1.5</v>
      </c>
      <c r="I66" s="117">
        <v>7.9</v>
      </c>
      <c r="J66" s="116">
        <v>4.8</v>
      </c>
      <c r="K66" s="116">
        <v>13.4</v>
      </c>
      <c r="L66" s="116">
        <v>3.5</v>
      </c>
    </row>
    <row r="67" spans="1:12" x14ac:dyDescent="0.25">
      <c r="A67" s="117" t="s">
        <v>41</v>
      </c>
      <c r="B67" s="117" t="s">
        <v>48</v>
      </c>
      <c r="C67" s="118">
        <v>43403</v>
      </c>
      <c r="D67" s="117">
        <v>29</v>
      </c>
      <c r="E67" s="117">
        <v>24.3</v>
      </c>
      <c r="F67" s="117">
        <v>3.2</v>
      </c>
      <c r="G67" s="117">
        <v>8.3000000000000007</v>
      </c>
      <c r="H67" s="117">
        <v>2.2000000000000002</v>
      </c>
      <c r="I67" s="117">
        <v>29.3</v>
      </c>
      <c r="J67" s="116">
        <v>25</v>
      </c>
      <c r="K67" s="116">
        <v>15</v>
      </c>
      <c r="L67" s="116">
        <v>5.2</v>
      </c>
    </row>
    <row r="68" spans="1:12" x14ac:dyDescent="0.25">
      <c r="A68" s="117" t="s">
        <v>41</v>
      </c>
      <c r="B68" s="117" t="s">
        <v>48</v>
      </c>
      <c r="C68" s="118">
        <v>43425</v>
      </c>
      <c r="D68" s="117">
        <v>32</v>
      </c>
      <c r="E68" s="117">
        <v>24.1</v>
      </c>
      <c r="F68" s="117">
        <v>0.5</v>
      </c>
      <c r="G68" s="117">
        <v>7.5</v>
      </c>
      <c r="H68" s="117">
        <v>0.8</v>
      </c>
      <c r="I68" s="117">
        <v>13.5</v>
      </c>
      <c r="J68" s="116">
        <v>8</v>
      </c>
      <c r="K68" s="116">
        <v>11.8</v>
      </c>
      <c r="L68" s="116">
        <v>5.2</v>
      </c>
    </row>
    <row r="69" spans="1:12" x14ac:dyDescent="0.25">
      <c r="A69" s="117" t="s">
        <v>41</v>
      </c>
      <c r="B69" s="117" t="s">
        <v>48</v>
      </c>
      <c r="C69" s="118">
        <v>43425</v>
      </c>
      <c r="D69" s="117">
        <v>32</v>
      </c>
      <c r="E69" s="117">
        <v>16.7</v>
      </c>
      <c r="F69" s="117">
        <v>2.5</v>
      </c>
      <c r="G69" s="117">
        <v>8.8000000000000007</v>
      </c>
      <c r="H69" s="117">
        <v>0.7</v>
      </c>
      <c r="I69" s="117">
        <v>11</v>
      </c>
      <c r="J69" s="116">
        <v>6.7</v>
      </c>
      <c r="K69" s="116">
        <v>13.5</v>
      </c>
      <c r="L69" s="116">
        <v>5.2</v>
      </c>
    </row>
    <row r="70" spans="1:12" x14ac:dyDescent="0.25">
      <c r="A70" s="117" t="s">
        <v>41</v>
      </c>
      <c r="B70" s="117" t="s">
        <v>48</v>
      </c>
      <c r="C70" s="118">
        <v>43425</v>
      </c>
      <c r="D70" s="117">
        <v>32</v>
      </c>
      <c r="E70" s="117">
        <v>17.8</v>
      </c>
      <c r="F70" s="117">
        <v>2.2999999999999998</v>
      </c>
      <c r="G70" s="117">
        <v>8.4</v>
      </c>
      <c r="H70" s="117">
        <v>1</v>
      </c>
      <c r="I70" s="117">
        <v>9</v>
      </c>
      <c r="J70" s="116">
        <v>5.5</v>
      </c>
      <c r="K70" s="116">
        <v>13.8</v>
      </c>
      <c r="L70" s="116">
        <v>6.4</v>
      </c>
    </row>
    <row r="71" spans="1:12" x14ac:dyDescent="0.25">
      <c r="A71" s="117" t="s">
        <v>41</v>
      </c>
      <c r="B71" s="117" t="s">
        <v>48</v>
      </c>
      <c r="C71" s="118">
        <v>43432</v>
      </c>
      <c r="D71" s="117">
        <v>33</v>
      </c>
      <c r="E71" s="117">
        <v>17.899999999999999</v>
      </c>
      <c r="F71" s="117">
        <v>1</v>
      </c>
      <c r="G71" s="117">
        <v>15.6</v>
      </c>
      <c r="H71" s="117">
        <v>0.9</v>
      </c>
      <c r="I71" s="117">
        <v>11.2</v>
      </c>
      <c r="J71" s="116">
        <v>5.7</v>
      </c>
      <c r="K71" s="116">
        <v>13.7</v>
      </c>
      <c r="L71" s="116">
        <v>4.4000000000000004</v>
      </c>
    </row>
    <row r="72" spans="1:12" x14ac:dyDescent="0.25">
      <c r="A72" s="117" t="s">
        <v>41</v>
      </c>
      <c r="B72" s="117" t="s">
        <v>48</v>
      </c>
      <c r="C72" s="118">
        <v>43432</v>
      </c>
      <c r="D72" s="117">
        <v>33</v>
      </c>
      <c r="E72" s="117">
        <v>15.2</v>
      </c>
      <c r="F72" s="117">
        <v>1.6</v>
      </c>
      <c r="G72" s="117">
        <v>8.8000000000000007</v>
      </c>
      <c r="H72" s="117">
        <v>0.4</v>
      </c>
      <c r="I72" s="117">
        <v>8.6999999999999993</v>
      </c>
      <c r="J72" s="116">
        <v>4.9000000000000004</v>
      </c>
      <c r="K72" s="116">
        <v>15.1</v>
      </c>
      <c r="L72" s="116">
        <v>6.4</v>
      </c>
    </row>
    <row r="73" spans="1:12" x14ac:dyDescent="0.25">
      <c r="A73" s="117" t="s">
        <v>41</v>
      </c>
      <c r="B73" s="117" t="s">
        <v>48</v>
      </c>
      <c r="C73" s="118">
        <v>43432</v>
      </c>
      <c r="D73" s="117">
        <v>33</v>
      </c>
      <c r="E73" s="117">
        <v>18.399999999999999</v>
      </c>
      <c r="F73" s="117">
        <v>1.1000000000000001</v>
      </c>
      <c r="G73" s="117">
        <v>10.5</v>
      </c>
      <c r="H73" s="117">
        <v>0.9</v>
      </c>
      <c r="I73" s="117">
        <v>9.6999999999999993</v>
      </c>
      <c r="J73" s="116">
        <v>6</v>
      </c>
      <c r="K73" s="116">
        <v>13.5</v>
      </c>
      <c r="L73" s="116">
        <v>5.5</v>
      </c>
    </row>
    <row r="74" spans="1:12" x14ac:dyDescent="0.25">
      <c r="A74" s="117" t="s">
        <v>41</v>
      </c>
      <c r="B74" s="117" t="s">
        <v>48</v>
      </c>
      <c r="C74" s="118">
        <v>43432</v>
      </c>
      <c r="D74" s="117">
        <v>33</v>
      </c>
      <c r="E74" s="117">
        <v>14.9</v>
      </c>
      <c r="F74" s="117">
        <v>2.4</v>
      </c>
      <c r="G74" s="117">
        <v>10.4</v>
      </c>
      <c r="H74" s="117">
        <v>1.1000000000000001</v>
      </c>
      <c r="I74" s="117">
        <v>9.1999999999999993</v>
      </c>
      <c r="J74" s="116">
        <v>5</v>
      </c>
      <c r="K74" s="116">
        <v>14.6</v>
      </c>
      <c r="L74" s="116">
        <v>7.5</v>
      </c>
    </row>
    <row r="75" spans="1:12" x14ac:dyDescent="0.25">
      <c r="A75" s="117" t="s">
        <v>41</v>
      </c>
      <c r="B75" s="117" t="s">
        <v>48</v>
      </c>
      <c r="C75" s="118">
        <v>43446</v>
      </c>
      <c r="D75" s="117">
        <v>35</v>
      </c>
      <c r="E75" s="117">
        <v>8.1</v>
      </c>
      <c r="F75" s="117">
        <v>2.7</v>
      </c>
      <c r="G75" s="117">
        <v>8.1999999999999993</v>
      </c>
      <c r="H75" s="117">
        <v>1</v>
      </c>
      <c r="I75" s="117">
        <v>9.1999999999999993</v>
      </c>
      <c r="J75" s="116">
        <v>5.3</v>
      </c>
      <c r="K75" s="116">
        <v>10</v>
      </c>
      <c r="L75" s="116">
        <v>5.9</v>
      </c>
    </row>
    <row r="76" spans="1:12" x14ac:dyDescent="0.25">
      <c r="A76" s="117" t="s">
        <v>41</v>
      </c>
      <c r="B76" s="117" t="s">
        <v>48</v>
      </c>
      <c r="C76" s="118">
        <v>43446</v>
      </c>
      <c r="D76" s="117">
        <v>35</v>
      </c>
      <c r="E76" s="117">
        <v>20.6</v>
      </c>
      <c r="F76" s="117">
        <v>1.4</v>
      </c>
      <c r="G76" s="117">
        <v>7.4</v>
      </c>
      <c r="H76" s="117">
        <v>0.4</v>
      </c>
      <c r="I76" s="117">
        <v>9.1999999999999993</v>
      </c>
      <c r="J76" s="116">
        <v>6.1</v>
      </c>
      <c r="K76" s="116">
        <v>8.9</v>
      </c>
      <c r="L76" s="116">
        <v>3.3</v>
      </c>
    </row>
    <row r="77" spans="1:12" x14ac:dyDescent="0.25">
      <c r="A77" s="117" t="s">
        <v>41</v>
      </c>
      <c r="B77" s="117" t="s">
        <v>48</v>
      </c>
      <c r="C77" s="118">
        <v>43446</v>
      </c>
      <c r="D77" s="117">
        <v>35</v>
      </c>
      <c r="E77" s="117">
        <v>8.8000000000000007</v>
      </c>
      <c r="F77" s="117">
        <v>1</v>
      </c>
      <c r="G77" s="117">
        <v>7.2</v>
      </c>
      <c r="H77" s="117">
        <v>0.5</v>
      </c>
      <c r="I77" s="117">
        <v>5.2</v>
      </c>
      <c r="J77" s="116">
        <v>3.5</v>
      </c>
      <c r="K77" s="116">
        <v>8.6999999999999993</v>
      </c>
      <c r="L77" s="116">
        <v>2.6</v>
      </c>
    </row>
    <row r="78" spans="1:12" x14ac:dyDescent="0.25">
      <c r="A78" s="117" t="s">
        <v>41</v>
      </c>
      <c r="B78" s="117" t="s">
        <v>48</v>
      </c>
      <c r="C78" s="118">
        <v>43473</v>
      </c>
      <c r="D78" s="117">
        <v>39</v>
      </c>
      <c r="E78" s="117">
        <v>32.799999999999997</v>
      </c>
      <c r="F78" s="117">
        <v>4.8</v>
      </c>
      <c r="G78" s="117">
        <v>15.6</v>
      </c>
      <c r="H78" s="117">
        <v>1.9</v>
      </c>
      <c r="I78" s="117">
        <v>34.4</v>
      </c>
      <c r="J78" s="10">
        <v>25.4</v>
      </c>
      <c r="K78" s="10">
        <v>13.9</v>
      </c>
      <c r="L78" s="10">
        <v>6.8</v>
      </c>
    </row>
    <row r="79" spans="1:12" x14ac:dyDescent="0.25">
      <c r="A79" s="117" t="s">
        <v>41</v>
      </c>
      <c r="B79" s="117" t="s">
        <v>48</v>
      </c>
      <c r="C79" s="118">
        <v>43473</v>
      </c>
      <c r="D79" s="117">
        <v>39</v>
      </c>
      <c r="E79" s="117">
        <v>22.6</v>
      </c>
      <c r="F79" s="117">
        <v>3.8</v>
      </c>
      <c r="G79" s="117">
        <v>18.8</v>
      </c>
      <c r="H79" s="117">
        <v>1.2</v>
      </c>
      <c r="I79" s="117">
        <v>20.6</v>
      </c>
      <c r="J79" s="116">
        <v>14.7</v>
      </c>
      <c r="K79" s="116">
        <v>21.3</v>
      </c>
      <c r="L79" s="116">
        <v>5.7</v>
      </c>
    </row>
    <row r="80" spans="1:12" x14ac:dyDescent="0.25">
      <c r="A80" s="117" t="s">
        <v>41</v>
      </c>
      <c r="B80" s="117" t="s">
        <v>48</v>
      </c>
      <c r="C80" s="118">
        <v>43473</v>
      </c>
      <c r="D80" s="117">
        <v>39</v>
      </c>
      <c r="E80" s="117">
        <v>17.399999999999999</v>
      </c>
      <c r="F80" s="117">
        <v>1.7</v>
      </c>
      <c r="G80" s="117">
        <v>15.9</v>
      </c>
      <c r="H80" s="117">
        <v>1.1000000000000001</v>
      </c>
      <c r="I80" s="117">
        <v>13</v>
      </c>
      <c r="J80" s="10">
        <v>7.4</v>
      </c>
      <c r="K80" s="10">
        <v>26.8</v>
      </c>
      <c r="L80" s="10">
        <v>14.4</v>
      </c>
    </row>
    <row r="81" spans="1:23" x14ac:dyDescent="0.25">
      <c r="A81" s="117" t="s">
        <v>41</v>
      </c>
      <c r="B81" s="117" t="s">
        <v>48</v>
      </c>
      <c r="C81" s="118">
        <v>43473</v>
      </c>
      <c r="D81" s="117">
        <v>39</v>
      </c>
      <c r="E81" s="117">
        <v>30</v>
      </c>
      <c r="F81" s="117">
        <v>2.7</v>
      </c>
      <c r="G81" s="117">
        <v>9.5</v>
      </c>
      <c r="H81" s="117">
        <v>1.2</v>
      </c>
      <c r="I81" s="117">
        <v>16.2</v>
      </c>
      <c r="J81" s="10">
        <v>10.199999999999999</v>
      </c>
      <c r="K81" s="10">
        <v>16.899999999999999</v>
      </c>
      <c r="L81" s="10">
        <v>10</v>
      </c>
    </row>
    <row r="82" spans="1:23" x14ac:dyDescent="0.25">
      <c r="A82" s="117" t="s">
        <v>41</v>
      </c>
      <c r="B82" s="117" t="s">
        <v>48</v>
      </c>
      <c r="C82" s="118">
        <v>43488</v>
      </c>
      <c r="D82" s="117">
        <v>41</v>
      </c>
      <c r="E82" s="117">
        <v>9.1</v>
      </c>
      <c r="F82" s="117">
        <v>0.5</v>
      </c>
      <c r="G82" s="117">
        <v>9.6</v>
      </c>
      <c r="H82" s="117">
        <v>0.7</v>
      </c>
      <c r="I82" s="117">
        <v>12.3</v>
      </c>
      <c r="J82" s="116">
        <v>3.9</v>
      </c>
      <c r="K82" s="116">
        <v>14.6</v>
      </c>
      <c r="L82" s="116">
        <v>11.3</v>
      </c>
    </row>
    <row r="83" spans="1:23" x14ac:dyDescent="0.25">
      <c r="A83" s="117" t="s">
        <v>41</v>
      </c>
      <c r="B83" s="117" t="s">
        <v>48</v>
      </c>
      <c r="C83" s="118">
        <v>43488</v>
      </c>
      <c r="D83" s="117">
        <v>41</v>
      </c>
      <c r="E83" s="117">
        <v>15</v>
      </c>
      <c r="F83" s="117">
        <v>4.4000000000000004</v>
      </c>
      <c r="G83" s="117">
        <v>12.9</v>
      </c>
      <c r="H83" s="117">
        <v>2.1</v>
      </c>
      <c r="I83" s="117">
        <v>10.6</v>
      </c>
      <c r="J83" s="116">
        <v>5</v>
      </c>
      <c r="K83" s="116">
        <v>15</v>
      </c>
      <c r="L83" s="116">
        <v>6.4</v>
      </c>
    </row>
    <row r="84" spans="1:23" x14ac:dyDescent="0.25">
      <c r="A84" s="117" t="s">
        <v>41</v>
      </c>
      <c r="B84" s="117" t="s">
        <v>48</v>
      </c>
      <c r="C84" s="118">
        <v>43488</v>
      </c>
      <c r="D84" s="117">
        <v>41</v>
      </c>
      <c r="E84" s="117">
        <v>17.8</v>
      </c>
      <c r="F84" s="117">
        <v>4.3</v>
      </c>
      <c r="G84" s="117">
        <v>20.399999999999999</v>
      </c>
      <c r="H84" s="117">
        <v>0.5</v>
      </c>
      <c r="I84" s="117">
        <v>11.4</v>
      </c>
      <c r="J84" s="116">
        <v>5.7</v>
      </c>
      <c r="K84" s="116">
        <v>19.399999999999999</v>
      </c>
      <c r="L84" s="116">
        <v>5.8</v>
      </c>
    </row>
    <row r="85" spans="1:23" x14ac:dyDescent="0.25">
      <c r="A85" s="117" t="s">
        <v>42</v>
      </c>
      <c r="B85" s="117" t="s">
        <v>48</v>
      </c>
      <c r="C85" s="118">
        <v>43325</v>
      </c>
      <c r="D85" s="117">
        <v>18</v>
      </c>
      <c r="E85" s="117">
        <v>16.100000000000001</v>
      </c>
      <c r="F85" s="117">
        <v>1</v>
      </c>
      <c r="G85" s="117">
        <v>9.1999999999999993</v>
      </c>
      <c r="H85" s="117">
        <v>1.1000000000000001</v>
      </c>
      <c r="I85" s="117">
        <v>12.3</v>
      </c>
      <c r="J85" s="116">
        <v>7.3</v>
      </c>
      <c r="K85" s="116">
        <v>7.9</v>
      </c>
      <c r="L85" s="116">
        <v>3</v>
      </c>
      <c r="N85" s="27" t="s">
        <v>42</v>
      </c>
      <c r="O85" s="27" t="s">
        <v>51</v>
      </c>
      <c r="P85" s="27" t="s">
        <v>52</v>
      </c>
      <c r="Q85" s="27" t="s">
        <v>50</v>
      </c>
      <c r="R85" s="27" t="s">
        <v>53</v>
      </c>
      <c r="S85" s="27" t="s">
        <v>54</v>
      </c>
      <c r="T85" s="27" t="s">
        <v>55</v>
      </c>
      <c r="U85" s="27" t="s">
        <v>56</v>
      </c>
      <c r="V85" s="27" t="s">
        <v>57</v>
      </c>
      <c r="W85" s="59" t="s">
        <v>36</v>
      </c>
    </row>
    <row r="86" spans="1:23" x14ac:dyDescent="0.25">
      <c r="A86" s="117" t="s">
        <v>42</v>
      </c>
      <c r="B86" s="117" t="s">
        <v>48</v>
      </c>
      <c r="C86" s="118">
        <v>43325</v>
      </c>
      <c r="D86" s="117">
        <v>18</v>
      </c>
      <c r="E86" s="117">
        <v>26.2</v>
      </c>
      <c r="F86" s="117">
        <v>2.2000000000000002</v>
      </c>
      <c r="G86" s="117">
        <v>9.4</v>
      </c>
      <c r="H86" s="117">
        <v>0.8</v>
      </c>
      <c r="I86" s="117">
        <v>22.6</v>
      </c>
      <c r="J86" s="116">
        <v>9.6</v>
      </c>
      <c r="K86" s="116">
        <v>9.6999999999999993</v>
      </c>
      <c r="L86" s="116">
        <v>3.7</v>
      </c>
      <c r="N86" s="27">
        <v>17</v>
      </c>
      <c r="O86" s="27"/>
      <c r="P86" s="27"/>
      <c r="Q86" s="27"/>
      <c r="R86" s="27"/>
      <c r="S86" s="27"/>
      <c r="T86" s="27"/>
      <c r="U86" s="27"/>
      <c r="V86" s="27"/>
      <c r="W86" s="27"/>
    </row>
    <row r="87" spans="1:23" x14ac:dyDescent="0.25">
      <c r="A87" s="117" t="s">
        <v>42</v>
      </c>
      <c r="B87" s="117" t="s">
        <v>48</v>
      </c>
      <c r="C87" s="118">
        <v>43325</v>
      </c>
      <c r="D87" s="117">
        <v>18</v>
      </c>
      <c r="E87" s="117">
        <v>28.8</v>
      </c>
      <c r="F87" s="117">
        <v>2.2999999999999998</v>
      </c>
      <c r="G87" s="117">
        <v>8.6999999999999993</v>
      </c>
      <c r="H87" s="117">
        <v>0.4</v>
      </c>
      <c r="I87" s="117">
        <v>20.2</v>
      </c>
      <c r="J87" s="116">
        <v>9.6</v>
      </c>
      <c r="K87" s="116">
        <v>9.9</v>
      </c>
      <c r="L87" s="116">
        <v>3.9</v>
      </c>
      <c r="N87" s="27">
        <v>18</v>
      </c>
      <c r="O87" s="27">
        <f>AVERAGE(E85:E88)</f>
        <v>23.024999999999999</v>
      </c>
      <c r="P87" s="27">
        <f t="shared" ref="P87:V87" si="20">AVERAGE(F85:F88)</f>
        <v>1.65</v>
      </c>
      <c r="Q87" s="27">
        <f t="shared" si="20"/>
        <v>9.0500000000000007</v>
      </c>
      <c r="R87" s="27">
        <f t="shared" si="20"/>
        <v>0.75</v>
      </c>
      <c r="S87" s="27">
        <f t="shared" si="20"/>
        <v>19.800000000000004</v>
      </c>
      <c r="T87" s="27">
        <f t="shared" si="20"/>
        <v>9.4499999999999993</v>
      </c>
      <c r="U87" s="27">
        <f t="shared" si="20"/>
        <v>9.75</v>
      </c>
      <c r="V87" s="27">
        <f t="shared" si="20"/>
        <v>3.75</v>
      </c>
      <c r="W87" s="27">
        <v>4</v>
      </c>
    </row>
    <row r="88" spans="1:23" x14ac:dyDescent="0.25">
      <c r="A88" s="117" t="s">
        <v>42</v>
      </c>
      <c r="B88" s="117" t="s">
        <v>48</v>
      </c>
      <c r="C88" s="118">
        <v>43325</v>
      </c>
      <c r="D88" s="117">
        <v>18</v>
      </c>
      <c r="E88" s="117">
        <v>21</v>
      </c>
      <c r="F88" s="117">
        <v>1.1000000000000001</v>
      </c>
      <c r="G88" s="117">
        <v>8.9</v>
      </c>
      <c r="H88" s="117">
        <v>0.7</v>
      </c>
      <c r="I88" s="117">
        <v>24.1</v>
      </c>
      <c r="J88" s="116">
        <v>11.3</v>
      </c>
      <c r="K88" s="116">
        <v>11.5</v>
      </c>
      <c r="L88" s="116">
        <v>4.4000000000000004</v>
      </c>
      <c r="N88" s="27">
        <v>19</v>
      </c>
      <c r="O88" s="27">
        <f>AVERAGE(E89)</f>
        <v>10.4</v>
      </c>
      <c r="P88" s="27">
        <f t="shared" ref="P88:V88" si="21">AVERAGE(F89)</f>
        <v>0.6</v>
      </c>
      <c r="Q88" s="27">
        <f t="shared" si="21"/>
        <v>8.9</v>
      </c>
      <c r="R88" s="27">
        <f t="shared" si="21"/>
        <v>0.3</v>
      </c>
      <c r="S88" s="27">
        <f t="shared" si="21"/>
        <v>9.1999999999999993</v>
      </c>
      <c r="T88" s="27">
        <f t="shared" si="21"/>
        <v>3.7</v>
      </c>
      <c r="U88" s="27">
        <f t="shared" si="21"/>
        <v>7.9</v>
      </c>
      <c r="V88" s="27">
        <f t="shared" si="21"/>
        <v>2.2999999999999998</v>
      </c>
      <c r="W88" s="27">
        <v>1</v>
      </c>
    </row>
    <row r="89" spans="1:23" x14ac:dyDescent="0.25">
      <c r="A89" s="117" t="s">
        <v>42</v>
      </c>
      <c r="B89" s="117" t="s">
        <v>48</v>
      </c>
      <c r="C89" s="118">
        <v>43336</v>
      </c>
      <c r="D89" s="117">
        <v>19</v>
      </c>
      <c r="E89" s="117">
        <v>10.4</v>
      </c>
      <c r="F89" s="117">
        <v>0.6</v>
      </c>
      <c r="G89" s="117">
        <v>8.9</v>
      </c>
      <c r="H89" s="117">
        <v>0.3</v>
      </c>
      <c r="I89" s="117">
        <v>9.1999999999999993</v>
      </c>
      <c r="J89" s="116">
        <v>3.7</v>
      </c>
      <c r="K89" s="116">
        <v>7.9</v>
      </c>
      <c r="L89" s="116">
        <v>2.2999999999999998</v>
      </c>
      <c r="N89" s="27">
        <v>20</v>
      </c>
      <c r="O89" s="27"/>
      <c r="P89" s="27"/>
      <c r="Q89" s="27"/>
      <c r="R89" s="27"/>
      <c r="S89" s="27"/>
      <c r="T89" s="27"/>
      <c r="U89" s="27"/>
      <c r="V89" s="27"/>
      <c r="W89" s="27"/>
    </row>
    <row r="90" spans="1:23" x14ac:dyDescent="0.25">
      <c r="A90" s="117" t="s">
        <v>42</v>
      </c>
      <c r="B90" s="117" t="s">
        <v>48</v>
      </c>
      <c r="C90" s="118">
        <v>43356</v>
      </c>
      <c r="D90" s="117">
        <v>22</v>
      </c>
      <c r="E90" s="117">
        <v>19</v>
      </c>
      <c r="F90" s="117">
        <v>1.2</v>
      </c>
      <c r="G90" s="117">
        <v>19.2</v>
      </c>
      <c r="H90" s="117">
        <v>2.1</v>
      </c>
      <c r="I90" s="117">
        <v>16.8</v>
      </c>
      <c r="J90" s="116">
        <v>7.3</v>
      </c>
      <c r="K90" s="116">
        <v>14.9</v>
      </c>
      <c r="L90" s="116">
        <v>5.9</v>
      </c>
      <c r="N90" s="27">
        <v>21</v>
      </c>
      <c r="O90" s="27"/>
      <c r="P90" s="27"/>
      <c r="Q90" s="27"/>
      <c r="R90" s="27"/>
      <c r="S90" s="27"/>
      <c r="T90" s="27"/>
      <c r="U90" s="27"/>
      <c r="V90" s="27"/>
      <c r="W90" s="27"/>
    </row>
    <row r="91" spans="1:23" x14ac:dyDescent="0.25">
      <c r="A91" s="117" t="s">
        <v>42</v>
      </c>
      <c r="B91" s="117" t="s">
        <v>48</v>
      </c>
      <c r="C91" s="118">
        <v>43356</v>
      </c>
      <c r="D91" s="117">
        <v>22</v>
      </c>
      <c r="E91" s="117">
        <v>12.3</v>
      </c>
      <c r="F91" s="117">
        <v>1.7</v>
      </c>
      <c r="G91" s="117">
        <v>16.8</v>
      </c>
      <c r="H91" s="117">
        <v>1.6</v>
      </c>
      <c r="I91" s="117">
        <v>10.4</v>
      </c>
      <c r="J91" s="116">
        <v>4.4000000000000004</v>
      </c>
      <c r="K91" s="116">
        <v>10.3</v>
      </c>
      <c r="L91" s="116">
        <v>4.7</v>
      </c>
      <c r="N91" s="27">
        <v>22</v>
      </c>
      <c r="O91" s="27">
        <f>AVERAGE(E91:E94)</f>
        <v>14.133333333333335</v>
      </c>
      <c r="P91" s="27">
        <f t="shared" ref="P91:V91" si="22">AVERAGE(F91:F94)</f>
        <v>1.1333333333333335</v>
      </c>
      <c r="Q91" s="27">
        <f t="shared" si="22"/>
        <v>13.366666666666667</v>
      </c>
      <c r="R91" s="27">
        <f t="shared" si="22"/>
        <v>1.7000000000000002</v>
      </c>
      <c r="S91" s="27">
        <f t="shared" si="22"/>
        <v>10.175000000000001</v>
      </c>
      <c r="T91" s="27">
        <f t="shared" si="22"/>
        <v>5.125</v>
      </c>
      <c r="U91" s="27">
        <f t="shared" si="22"/>
        <v>12.125</v>
      </c>
      <c r="V91" s="27">
        <f t="shared" si="22"/>
        <v>6.0500000000000007</v>
      </c>
      <c r="W91" s="123" t="s">
        <v>59</v>
      </c>
    </row>
    <row r="92" spans="1:23" x14ac:dyDescent="0.25">
      <c r="A92" s="117" t="s">
        <v>42</v>
      </c>
      <c r="B92" s="117" t="s">
        <v>48</v>
      </c>
      <c r="C92" s="118">
        <v>43356</v>
      </c>
      <c r="D92" s="117">
        <v>22</v>
      </c>
      <c r="E92" s="117">
        <v>14.4</v>
      </c>
      <c r="F92" s="117">
        <v>0.5</v>
      </c>
      <c r="G92" s="117">
        <v>11</v>
      </c>
      <c r="H92" s="117">
        <v>2.8</v>
      </c>
      <c r="I92" s="117">
        <v>9.9</v>
      </c>
      <c r="J92" s="116">
        <v>4.9000000000000004</v>
      </c>
      <c r="K92" s="116">
        <v>14.2</v>
      </c>
      <c r="L92" s="116">
        <v>8.1</v>
      </c>
      <c r="N92" s="27">
        <v>23</v>
      </c>
      <c r="O92" s="27"/>
      <c r="P92" s="27"/>
      <c r="Q92" s="27"/>
      <c r="R92" s="27"/>
      <c r="S92" s="27"/>
      <c r="T92" s="27"/>
      <c r="U92" s="27"/>
      <c r="V92" s="27"/>
      <c r="W92" s="27"/>
    </row>
    <row r="93" spans="1:23" x14ac:dyDescent="0.25">
      <c r="A93" s="117" t="s">
        <v>42</v>
      </c>
      <c r="B93" s="117" t="s">
        <v>48</v>
      </c>
      <c r="C93" s="118">
        <v>43356</v>
      </c>
      <c r="D93" s="117">
        <v>22</v>
      </c>
      <c r="E93" s="117">
        <v>15.7</v>
      </c>
      <c r="F93" s="117">
        <v>1.2</v>
      </c>
      <c r="G93" s="117">
        <v>12.3</v>
      </c>
      <c r="H93" s="117">
        <v>0.7</v>
      </c>
      <c r="I93" s="117">
        <v>10.1</v>
      </c>
      <c r="J93" s="116">
        <v>5.3</v>
      </c>
      <c r="K93" s="116">
        <v>12.2</v>
      </c>
      <c r="L93" s="116">
        <v>5.4</v>
      </c>
      <c r="N93" s="27">
        <v>24</v>
      </c>
      <c r="O93" s="27"/>
      <c r="P93" s="27"/>
      <c r="Q93" s="27"/>
      <c r="R93" s="27"/>
      <c r="S93" s="27"/>
      <c r="T93" s="27"/>
      <c r="U93" s="27"/>
      <c r="V93" s="27"/>
      <c r="W93" s="27"/>
    </row>
    <row r="94" spans="1:23" x14ac:dyDescent="0.25">
      <c r="A94" s="117" t="s">
        <v>42</v>
      </c>
      <c r="B94" s="117" t="s">
        <v>48</v>
      </c>
      <c r="C94" s="118">
        <v>43356</v>
      </c>
      <c r="D94" s="117">
        <v>22</v>
      </c>
      <c r="E94" s="117"/>
      <c r="F94" s="117"/>
      <c r="G94" s="117"/>
      <c r="H94" s="117"/>
      <c r="I94" s="117">
        <v>10.3</v>
      </c>
      <c r="J94" s="116">
        <v>5.9</v>
      </c>
      <c r="K94" s="116">
        <v>11.8</v>
      </c>
      <c r="L94" s="116">
        <v>6</v>
      </c>
      <c r="N94" s="27">
        <v>25</v>
      </c>
      <c r="O94" s="27">
        <f>AVERAGE(E95:E98)</f>
        <v>14.299999999999999</v>
      </c>
      <c r="P94" s="27">
        <f t="shared" ref="P94:V94" si="23">AVERAGE(F95:F98)</f>
        <v>0.47499999999999998</v>
      </c>
      <c r="Q94" s="27">
        <f t="shared" si="23"/>
        <v>12.350000000000001</v>
      </c>
      <c r="R94" s="27">
        <f t="shared" si="23"/>
        <v>0.95</v>
      </c>
      <c r="S94" s="27">
        <f t="shared" si="23"/>
        <v>16.574999999999999</v>
      </c>
      <c r="T94" s="27">
        <f t="shared" si="23"/>
        <v>4.95</v>
      </c>
      <c r="U94" s="27">
        <f t="shared" si="23"/>
        <v>15.049999999999999</v>
      </c>
      <c r="V94" s="27">
        <f t="shared" si="23"/>
        <v>10.55</v>
      </c>
      <c r="W94" s="123">
        <v>4</v>
      </c>
    </row>
    <row r="95" spans="1:23" x14ac:dyDescent="0.25">
      <c r="A95" s="117" t="s">
        <v>42</v>
      </c>
      <c r="B95" s="117" t="s">
        <v>48</v>
      </c>
      <c r="C95" s="118">
        <v>43375</v>
      </c>
      <c r="D95" s="117">
        <v>25</v>
      </c>
      <c r="E95" s="117">
        <v>14.2</v>
      </c>
      <c r="F95" s="117">
        <v>0.3</v>
      </c>
      <c r="G95" s="117">
        <v>16.7</v>
      </c>
      <c r="H95" s="117">
        <v>1.8</v>
      </c>
      <c r="I95" s="117">
        <v>18.600000000000001</v>
      </c>
      <c r="J95" s="116">
        <v>7.8</v>
      </c>
      <c r="K95" s="116">
        <v>14.8</v>
      </c>
      <c r="L95" s="116">
        <v>2.2000000000000002</v>
      </c>
      <c r="N95" s="27">
        <v>26</v>
      </c>
      <c r="O95" s="27"/>
      <c r="P95" s="27"/>
      <c r="Q95" s="27"/>
      <c r="R95" s="27"/>
      <c r="S95" s="27"/>
      <c r="T95" s="27"/>
      <c r="U95" s="27"/>
      <c r="V95" s="27"/>
      <c r="W95" s="27"/>
    </row>
    <row r="96" spans="1:23" x14ac:dyDescent="0.25">
      <c r="A96" s="117" t="s">
        <v>42</v>
      </c>
      <c r="B96" s="117" t="s">
        <v>48</v>
      </c>
      <c r="C96" s="118">
        <v>43375</v>
      </c>
      <c r="D96" s="117">
        <v>25</v>
      </c>
      <c r="E96" s="117">
        <v>11.6</v>
      </c>
      <c r="F96" s="117">
        <v>0.2</v>
      </c>
      <c r="G96" s="117">
        <v>10.8</v>
      </c>
      <c r="H96" s="117">
        <v>0.5</v>
      </c>
      <c r="I96" s="117">
        <v>15.2</v>
      </c>
      <c r="J96" s="116">
        <v>3.6</v>
      </c>
      <c r="K96" s="116">
        <v>20</v>
      </c>
      <c r="L96" s="116">
        <v>25</v>
      </c>
      <c r="N96" s="27">
        <v>27</v>
      </c>
      <c r="O96" s="27"/>
      <c r="P96" s="27"/>
      <c r="Q96" s="27"/>
      <c r="R96" s="27"/>
      <c r="S96" s="27"/>
      <c r="T96" s="27"/>
      <c r="U96" s="27"/>
      <c r="V96" s="27"/>
      <c r="W96" s="27"/>
    </row>
    <row r="97" spans="1:23" x14ac:dyDescent="0.25">
      <c r="A97" s="117" t="s">
        <v>42</v>
      </c>
      <c r="B97" s="117" t="s">
        <v>48</v>
      </c>
      <c r="C97" s="118">
        <v>43375</v>
      </c>
      <c r="D97" s="117">
        <v>25</v>
      </c>
      <c r="E97" s="117">
        <v>13</v>
      </c>
      <c r="F97" s="117">
        <v>0.5</v>
      </c>
      <c r="G97" s="117">
        <v>11.1</v>
      </c>
      <c r="H97" s="117">
        <v>0.7</v>
      </c>
      <c r="I97" s="117">
        <v>14.2</v>
      </c>
      <c r="J97" s="116">
        <v>3.1</v>
      </c>
      <c r="K97" s="116">
        <v>12.4</v>
      </c>
      <c r="L97" s="116">
        <v>10</v>
      </c>
      <c r="N97" s="27">
        <v>28</v>
      </c>
      <c r="O97" s="27">
        <f>AVERAGE(E99:E101)</f>
        <v>25.566666666666666</v>
      </c>
      <c r="P97" s="27">
        <f t="shared" ref="P97:V97" si="24">AVERAGE(F99:F101)</f>
        <v>4.3999999999999995</v>
      </c>
      <c r="Q97" s="27">
        <f t="shared" si="24"/>
        <v>14.333333333333334</v>
      </c>
      <c r="R97" s="27">
        <f t="shared" si="24"/>
        <v>1.5333333333333332</v>
      </c>
      <c r="S97" s="27">
        <f t="shared" si="24"/>
        <v>27.266666666666666</v>
      </c>
      <c r="T97" s="27">
        <f t="shared" si="24"/>
        <v>12.5</v>
      </c>
      <c r="U97" s="27">
        <f t="shared" si="24"/>
        <v>20.233333333333334</v>
      </c>
      <c r="V97" s="27">
        <f t="shared" si="24"/>
        <v>7</v>
      </c>
      <c r="W97" s="27">
        <v>3</v>
      </c>
    </row>
    <row r="98" spans="1:23" x14ac:dyDescent="0.25">
      <c r="A98" s="117" t="s">
        <v>42</v>
      </c>
      <c r="B98" s="117" t="s">
        <v>48</v>
      </c>
      <c r="C98" s="118">
        <v>43375</v>
      </c>
      <c r="D98" s="117">
        <v>25</v>
      </c>
      <c r="E98" s="117">
        <v>18.399999999999999</v>
      </c>
      <c r="F98" s="117">
        <v>0.9</v>
      </c>
      <c r="G98" s="117">
        <v>10.8</v>
      </c>
      <c r="H98" s="117">
        <v>0.8</v>
      </c>
      <c r="I98" s="117">
        <v>18.3</v>
      </c>
      <c r="J98" s="116">
        <v>5.3</v>
      </c>
      <c r="K98" s="116">
        <v>13</v>
      </c>
      <c r="L98" s="116">
        <v>5</v>
      </c>
      <c r="N98" s="27">
        <v>29</v>
      </c>
      <c r="O98" s="27"/>
      <c r="P98" s="27"/>
      <c r="Q98" s="27"/>
      <c r="R98" s="27"/>
      <c r="S98" s="27"/>
      <c r="T98" s="27"/>
      <c r="U98" s="27"/>
      <c r="V98" s="27"/>
      <c r="W98" s="27"/>
    </row>
    <row r="99" spans="1:23" x14ac:dyDescent="0.25">
      <c r="A99" s="117" t="s">
        <v>42</v>
      </c>
      <c r="B99" s="117" t="s">
        <v>48</v>
      </c>
      <c r="C99" s="118">
        <v>43398</v>
      </c>
      <c r="D99" s="117">
        <v>28</v>
      </c>
      <c r="E99" s="117">
        <v>19.5</v>
      </c>
      <c r="F99" s="117">
        <v>2.6</v>
      </c>
      <c r="G99" s="117">
        <v>13.9</v>
      </c>
      <c r="H99" s="117">
        <v>1.9</v>
      </c>
      <c r="I99" s="117">
        <v>24.6</v>
      </c>
      <c r="J99" s="116">
        <v>7.9</v>
      </c>
      <c r="K99" s="116">
        <v>19.399999999999999</v>
      </c>
      <c r="L99" s="116">
        <v>5</v>
      </c>
      <c r="N99" s="27">
        <v>30</v>
      </c>
      <c r="O99" s="27"/>
      <c r="P99" s="27"/>
      <c r="Q99" s="27"/>
      <c r="R99" s="27"/>
      <c r="S99" s="27"/>
      <c r="T99" s="27"/>
      <c r="U99" s="27"/>
      <c r="V99" s="27"/>
      <c r="W99" s="27"/>
    </row>
    <row r="100" spans="1:23" x14ac:dyDescent="0.25">
      <c r="A100" s="117" t="s">
        <v>42</v>
      </c>
      <c r="B100" s="117" t="s">
        <v>48</v>
      </c>
      <c r="C100" s="118">
        <v>43398</v>
      </c>
      <c r="D100" s="117">
        <v>28</v>
      </c>
      <c r="E100" s="117">
        <v>29.5</v>
      </c>
      <c r="F100" s="117">
        <v>2.5</v>
      </c>
      <c r="G100" s="117">
        <v>13.9</v>
      </c>
      <c r="H100" s="117">
        <v>1.2</v>
      </c>
      <c r="I100" s="117">
        <v>28</v>
      </c>
      <c r="J100" s="116">
        <v>13.2</v>
      </c>
      <c r="K100" s="116">
        <v>20.6</v>
      </c>
      <c r="L100" s="116">
        <v>9.1999999999999993</v>
      </c>
      <c r="N100" s="27">
        <v>31</v>
      </c>
      <c r="O100" s="27"/>
      <c r="P100" s="27"/>
      <c r="Q100" s="27"/>
      <c r="R100" s="27"/>
      <c r="S100" s="27"/>
      <c r="T100" s="27"/>
      <c r="U100" s="27"/>
      <c r="V100" s="27"/>
      <c r="W100" s="27"/>
    </row>
    <row r="101" spans="1:23" x14ac:dyDescent="0.25">
      <c r="A101" s="117" t="s">
        <v>42</v>
      </c>
      <c r="B101" s="117" t="s">
        <v>48</v>
      </c>
      <c r="C101" s="118">
        <v>43398</v>
      </c>
      <c r="D101" s="117">
        <v>28</v>
      </c>
      <c r="E101" s="117">
        <v>27.7</v>
      </c>
      <c r="F101" s="117">
        <v>8.1</v>
      </c>
      <c r="G101" s="117">
        <v>15.2</v>
      </c>
      <c r="H101" s="117">
        <v>1.5</v>
      </c>
      <c r="I101" s="117">
        <v>29.2</v>
      </c>
      <c r="J101" s="116">
        <v>16.399999999999999</v>
      </c>
      <c r="K101" s="116">
        <v>20.7</v>
      </c>
      <c r="L101" s="116">
        <v>6.8</v>
      </c>
      <c r="N101" s="27">
        <v>32</v>
      </c>
      <c r="O101" s="27">
        <f>AVERAGE(E102:E105)</f>
        <v>16.099999999999998</v>
      </c>
      <c r="P101" s="27">
        <f t="shared" ref="P101:V101" si="25">AVERAGE(F102:F105)</f>
        <v>2.3333333333333335</v>
      </c>
      <c r="Q101" s="27">
        <f t="shared" si="25"/>
        <v>20.9</v>
      </c>
      <c r="R101" s="27">
        <f t="shared" si="25"/>
        <v>1.4666666666666668</v>
      </c>
      <c r="S101" s="27">
        <f t="shared" si="25"/>
        <v>20.3</v>
      </c>
      <c r="T101" s="27">
        <f t="shared" si="25"/>
        <v>11.324999999999999</v>
      </c>
      <c r="U101" s="27">
        <f t="shared" si="25"/>
        <v>18.8</v>
      </c>
      <c r="V101" s="27">
        <f t="shared" si="25"/>
        <v>5.6</v>
      </c>
      <c r="W101" s="27" t="s">
        <v>59</v>
      </c>
    </row>
    <row r="102" spans="1:23" x14ac:dyDescent="0.25">
      <c r="A102" s="117" t="s">
        <v>42</v>
      </c>
      <c r="B102" s="117" t="s">
        <v>48</v>
      </c>
      <c r="C102" s="118">
        <v>43425</v>
      </c>
      <c r="D102" s="117">
        <v>32</v>
      </c>
      <c r="E102" s="117"/>
      <c r="F102" s="117"/>
      <c r="G102" s="117"/>
      <c r="H102" s="117"/>
      <c r="I102" s="117">
        <v>16.100000000000001</v>
      </c>
      <c r="J102" s="116">
        <v>7.2</v>
      </c>
      <c r="K102" s="116">
        <v>20.8</v>
      </c>
      <c r="L102" s="116">
        <v>5.0999999999999996</v>
      </c>
      <c r="N102" s="27">
        <v>33</v>
      </c>
      <c r="O102" s="27">
        <f>AVERAGE(E106:E109)</f>
        <v>11.425000000000001</v>
      </c>
      <c r="P102" s="27">
        <f t="shared" ref="P102:V102" si="26">AVERAGE(F106:F109)</f>
        <v>3.0250000000000004</v>
      </c>
      <c r="Q102" s="27">
        <f t="shared" si="26"/>
        <v>8.1</v>
      </c>
      <c r="R102" s="27">
        <f t="shared" si="26"/>
        <v>0.375</v>
      </c>
      <c r="S102" s="27">
        <f t="shared" si="26"/>
        <v>10.625</v>
      </c>
      <c r="T102" s="27">
        <f t="shared" si="26"/>
        <v>6.1999999999999993</v>
      </c>
      <c r="U102" s="27">
        <f t="shared" si="26"/>
        <v>8.0750000000000011</v>
      </c>
      <c r="V102" s="27">
        <f t="shared" si="26"/>
        <v>3.375</v>
      </c>
      <c r="W102" s="27">
        <v>4</v>
      </c>
    </row>
    <row r="103" spans="1:23" x14ac:dyDescent="0.25">
      <c r="A103" s="117" t="s">
        <v>42</v>
      </c>
      <c r="B103" s="117" t="s">
        <v>48</v>
      </c>
      <c r="C103" s="118">
        <v>43425</v>
      </c>
      <c r="D103" s="117">
        <v>32</v>
      </c>
      <c r="E103" s="117">
        <v>21</v>
      </c>
      <c r="F103" s="117">
        <v>3.4</v>
      </c>
      <c r="G103" s="117">
        <v>22.4</v>
      </c>
      <c r="H103" s="117">
        <v>2.4</v>
      </c>
      <c r="I103" s="117">
        <v>25.8</v>
      </c>
      <c r="J103" s="116">
        <v>16.3</v>
      </c>
      <c r="K103" s="116">
        <v>17.2</v>
      </c>
      <c r="L103" s="116">
        <v>6.1</v>
      </c>
      <c r="N103" s="27">
        <v>34</v>
      </c>
      <c r="O103" s="27"/>
      <c r="P103" s="27"/>
      <c r="Q103" s="27"/>
      <c r="R103" s="27"/>
      <c r="S103" s="27"/>
      <c r="T103" s="27"/>
      <c r="U103" s="27"/>
      <c r="V103" s="27"/>
      <c r="W103" s="27"/>
    </row>
    <row r="104" spans="1:23" x14ac:dyDescent="0.25">
      <c r="A104" s="117" t="s">
        <v>42</v>
      </c>
      <c r="B104" s="117" t="s">
        <v>48</v>
      </c>
      <c r="C104" s="118">
        <v>43425</v>
      </c>
      <c r="D104" s="117">
        <v>32</v>
      </c>
      <c r="E104" s="117">
        <v>15.6</v>
      </c>
      <c r="F104" s="117">
        <v>1.1000000000000001</v>
      </c>
      <c r="G104" s="117">
        <v>21.9</v>
      </c>
      <c r="H104" s="117">
        <v>1</v>
      </c>
      <c r="I104" s="117">
        <v>17.8</v>
      </c>
      <c r="J104" s="116">
        <v>10.1</v>
      </c>
      <c r="K104" s="116">
        <v>18.600000000000001</v>
      </c>
      <c r="L104" s="116">
        <v>6.2</v>
      </c>
      <c r="N104" s="27">
        <v>35</v>
      </c>
      <c r="O104" s="27">
        <f>AVERAGE(E110:E112)</f>
        <v>12</v>
      </c>
      <c r="P104" s="27">
        <f t="shared" ref="P104:V104" si="27">AVERAGE(F110:F112)</f>
        <v>1.4666666666666668</v>
      </c>
      <c r="Q104" s="27">
        <f t="shared" si="27"/>
        <v>8.0666666666666664</v>
      </c>
      <c r="R104" s="27">
        <f t="shared" si="27"/>
        <v>1.0666666666666667</v>
      </c>
      <c r="S104" s="27">
        <f t="shared" si="27"/>
        <v>13.333333333333334</v>
      </c>
      <c r="T104" s="27">
        <f t="shared" si="27"/>
        <v>8.1</v>
      </c>
      <c r="U104" s="27">
        <f t="shared" si="27"/>
        <v>11.866666666666667</v>
      </c>
      <c r="V104" s="27">
        <f t="shared" si="27"/>
        <v>4.2333333333333334</v>
      </c>
      <c r="W104" s="27">
        <v>3</v>
      </c>
    </row>
    <row r="105" spans="1:23" x14ac:dyDescent="0.25">
      <c r="A105" s="117" t="s">
        <v>42</v>
      </c>
      <c r="B105" s="117" t="s">
        <v>48</v>
      </c>
      <c r="C105" s="118">
        <v>43425</v>
      </c>
      <c r="D105" s="117">
        <v>32</v>
      </c>
      <c r="E105" s="117">
        <v>11.7</v>
      </c>
      <c r="F105" s="117">
        <v>2.5</v>
      </c>
      <c r="G105" s="117">
        <v>18.399999999999999</v>
      </c>
      <c r="H105" s="117">
        <v>1</v>
      </c>
      <c r="I105" s="117">
        <v>21.5</v>
      </c>
      <c r="J105" s="116">
        <v>11.7</v>
      </c>
      <c r="K105" s="116">
        <v>18.600000000000001</v>
      </c>
      <c r="L105" s="116">
        <v>5</v>
      </c>
      <c r="N105" s="27">
        <v>36</v>
      </c>
      <c r="O105" s="27"/>
      <c r="P105" s="27"/>
      <c r="Q105" s="27"/>
      <c r="R105" s="27"/>
      <c r="S105" s="27"/>
      <c r="T105" s="27"/>
      <c r="U105" s="27"/>
      <c r="V105" s="27"/>
      <c r="W105" s="27"/>
    </row>
    <row r="106" spans="1:23" x14ac:dyDescent="0.25">
      <c r="A106" s="117" t="s">
        <v>42</v>
      </c>
      <c r="B106" s="117" t="s">
        <v>48</v>
      </c>
      <c r="C106" s="118">
        <v>43432</v>
      </c>
      <c r="D106" s="117">
        <v>33</v>
      </c>
      <c r="E106" s="117">
        <v>19</v>
      </c>
      <c r="F106" s="117">
        <v>4.5</v>
      </c>
      <c r="G106" s="117">
        <v>12.2</v>
      </c>
      <c r="H106" s="117">
        <v>0.6</v>
      </c>
      <c r="I106" s="117">
        <v>12.1</v>
      </c>
      <c r="J106" s="116">
        <v>6.1</v>
      </c>
      <c r="K106" s="116">
        <v>10.9</v>
      </c>
      <c r="L106" s="116">
        <v>5.2</v>
      </c>
      <c r="N106" s="27">
        <v>37</v>
      </c>
      <c r="O106" s="27"/>
      <c r="P106" s="27"/>
      <c r="Q106" s="27"/>
      <c r="R106" s="27"/>
      <c r="S106" s="27"/>
      <c r="T106" s="27"/>
      <c r="U106" s="27"/>
      <c r="V106" s="27"/>
      <c r="W106" s="27"/>
    </row>
    <row r="107" spans="1:23" x14ac:dyDescent="0.25">
      <c r="A107" s="117" t="s">
        <v>42</v>
      </c>
      <c r="B107" s="117" t="s">
        <v>48</v>
      </c>
      <c r="C107" s="118">
        <v>43432</v>
      </c>
      <c r="D107" s="117">
        <v>33</v>
      </c>
      <c r="E107" s="117">
        <v>8.6</v>
      </c>
      <c r="F107" s="117">
        <v>2.2999999999999998</v>
      </c>
      <c r="G107" s="117">
        <v>6.7</v>
      </c>
      <c r="H107" s="117">
        <v>0.3</v>
      </c>
      <c r="I107" s="117">
        <v>7.5</v>
      </c>
      <c r="J107" s="116">
        <v>6.1</v>
      </c>
      <c r="K107" s="116">
        <v>6.4</v>
      </c>
      <c r="L107" s="116">
        <v>2.1</v>
      </c>
      <c r="N107" s="27">
        <v>38</v>
      </c>
      <c r="O107" s="27"/>
      <c r="P107" s="27"/>
      <c r="Q107" s="27"/>
      <c r="R107" s="27"/>
      <c r="S107" s="27"/>
      <c r="T107" s="27"/>
      <c r="U107" s="27"/>
      <c r="V107" s="27"/>
      <c r="W107" s="27"/>
    </row>
    <row r="108" spans="1:23" x14ac:dyDescent="0.25">
      <c r="A108" s="117" t="s">
        <v>42</v>
      </c>
      <c r="B108" s="117" t="s">
        <v>48</v>
      </c>
      <c r="C108" s="118">
        <v>43432</v>
      </c>
      <c r="D108" s="117">
        <v>33</v>
      </c>
      <c r="E108" s="117">
        <v>7</v>
      </c>
      <c r="F108" s="117">
        <v>2</v>
      </c>
      <c r="G108" s="117">
        <v>7.4</v>
      </c>
      <c r="H108" s="117">
        <v>0.6</v>
      </c>
      <c r="I108" s="117">
        <v>10.199999999999999</v>
      </c>
      <c r="J108" s="116">
        <v>6.1</v>
      </c>
      <c r="K108" s="116">
        <v>7.4</v>
      </c>
      <c r="L108" s="116">
        <v>2.7</v>
      </c>
      <c r="N108" s="27">
        <v>39</v>
      </c>
      <c r="O108" s="27">
        <f>AVERAGE(E113:E116)</f>
        <v>16.2</v>
      </c>
      <c r="P108" s="27">
        <f t="shared" ref="P108:V108" si="28">AVERAGE(F113:F116)</f>
        <v>3.375</v>
      </c>
      <c r="Q108" s="27">
        <f t="shared" si="28"/>
        <v>17.725000000000001</v>
      </c>
      <c r="R108" s="27">
        <f t="shared" si="28"/>
        <v>1.375</v>
      </c>
      <c r="S108" s="27">
        <f t="shared" si="28"/>
        <v>17.5</v>
      </c>
      <c r="T108" s="27">
        <f t="shared" si="28"/>
        <v>15.324999999999999</v>
      </c>
      <c r="U108" s="27">
        <f t="shared" si="28"/>
        <v>20.274999999999999</v>
      </c>
      <c r="V108" s="27">
        <f t="shared" si="28"/>
        <v>8.3999999999999986</v>
      </c>
      <c r="W108" s="27">
        <v>4</v>
      </c>
    </row>
    <row r="109" spans="1:23" x14ac:dyDescent="0.25">
      <c r="A109" s="117" t="s">
        <v>42</v>
      </c>
      <c r="B109" s="117" t="s">
        <v>48</v>
      </c>
      <c r="C109" s="118">
        <v>43432</v>
      </c>
      <c r="D109" s="117">
        <v>33</v>
      </c>
      <c r="E109" s="117">
        <v>11.1</v>
      </c>
      <c r="F109" s="117">
        <v>3.3</v>
      </c>
      <c r="G109" s="117">
        <v>6.1</v>
      </c>
      <c r="H109" s="117">
        <v>0</v>
      </c>
      <c r="I109" s="117">
        <v>12.7</v>
      </c>
      <c r="J109" s="116">
        <v>6.5</v>
      </c>
      <c r="K109" s="116">
        <v>7.6</v>
      </c>
      <c r="L109" s="116">
        <v>3.5</v>
      </c>
      <c r="N109" s="27">
        <v>40</v>
      </c>
      <c r="O109" s="27"/>
      <c r="P109" s="27"/>
      <c r="Q109" s="27"/>
      <c r="R109" s="27"/>
      <c r="S109" s="27"/>
      <c r="T109" s="27"/>
      <c r="U109" s="27"/>
      <c r="V109" s="27"/>
      <c r="W109" s="27"/>
    </row>
    <row r="110" spans="1:23" x14ac:dyDescent="0.25">
      <c r="A110" s="117" t="s">
        <v>42</v>
      </c>
      <c r="B110" s="117" t="s">
        <v>48</v>
      </c>
      <c r="C110" s="118">
        <v>43446</v>
      </c>
      <c r="D110" s="117">
        <v>35</v>
      </c>
      <c r="E110" s="117">
        <v>10.9</v>
      </c>
      <c r="F110" s="117">
        <v>2</v>
      </c>
      <c r="G110" s="117">
        <v>9.1</v>
      </c>
      <c r="H110" s="117">
        <v>2.1</v>
      </c>
      <c r="I110" s="117">
        <v>15</v>
      </c>
      <c r="J110" s="116">
        <v>8.6</v>
      </c>
      <c r="K110" s="116">
        <v>13</v>
      </c>
      <c r="L110" s="116">
        <v>5.4</v>
      </c>
      <c r="N110" s="27">
        <v>41</v>
      </c>
      <c r="O110" s="27"/>
      <c r="P110" s="27"/>
      <c r="Q110" s="27"/>
      <c r="R110" s="27"/>
      <c r="S110" s="27"/>
      <c r="T110" s="27"/>
      <c r="U110" s="27"/>
      <c r="V110" s="27"/>
      <c r="W110" s="27"/>
    </row>
    <row r="111" spans="1:23" x14ac:dyDescent="0.25">
      <c r="A111" s="117" t="s">
        <v>42</v>
      </c>
      <c r="B111" s="117" t="s">
        <v>48</v>
      </c>
      <c r="C111" s="118">
        <v>43446</v>
      </c>
      <c r="D111" s="117">
        <v>35</v>
      </c>
      <c r="E111" s="117">
        <v>14.7</v>
      </c>
      <c r="F111" s="117">
        <v>0.8</v>
      </c>
      <c r="G111" s="117">
        <v>7.9</v>
      </c>
      <c r="H111" s="117">
        <v>0.4</v>
      </c>
      <c r="I111" s="117">
        <v>14.8</v>
      </c>
      <c r="J111" s="116">
        <v>10.5</v>
      </c>
      <c r="K111" s="116">
        <v>9.6</v>
      </c>
      <c r="L111" s="116">
        <v>3.7</v>
      </c>
    </row>
    <row r="112" spans="1:23" x14ac:dyDescent="0.25">
      <c r="A112" s="117" t="s">
        <v>42</v>
      </c>
      <c r="B112" s="117" t="s">
        <v>48</v>
      </c>
      <c r="C112" s="118">
        <v>43446</v>
      </c>
      <c r="D112" s="117">
        <v>35</v>
      </c>
      <c r="E112" s="117">
        <v>10.4</v>
      </c>
      <c r="F112" s="117">
        <v>1.6</v>
      </c>
      <c r="G112" s="117">
        <v>7.2</v>
      </c>
      <c r="H112" s="117">
        <v>0.7</v>
      </c>
      <c r="I112" s="117">
        <v>10.199999999999999</v>
      </c>
      <c r="J112" s="116">
        <v>5.2</v>
      </c>
      <c r="K112" s="116">
        <v>13</v>
      </c>
      <c r="L112" s="116">
        <v>3.6</v>
      </c>
    </row>
    <row r="113" spans="1:23" x14ac:dyDescent="0.25">
      <c r="A113" s="117" t="s">
        <v>42</v>
      </c>
      <c r="B113" s="117" t="s">
        <v>48</v>
      </c>
      <c r="C113" s="118">
        <v>43473</v>
      </c>
      <c r="D113" s="117">
        <v>39</v>
      </c>
      <c r="E113" s="117">
        <v>6.1</v>
      </c>
      <c r="F113" s="117">
        <v>1.9</v>
      </c>
      <c r="G113" s="117">
        <v>14.7</v>
      </c>
      <c r="H113" s="117">
        <v>1.6</v>
      </c>
      <c r="I113" s="117">
        <v>20.3</v>
      </c>
      <c r="J113" s="116">
        <v>26.5</v>
      </c>
      <c r="K113" s="116">
        <v>17.3</v>
      </c>
      <c r="L113" s="116">
        <v>7.6</v>
      </c>
    </row>
    <row r="114" spans="1:23" x14ac:dyDescent="0.25">
      <c r="A114" s="117" t="s">
        <v>42</v>
      </c>
      <c r="B114" s="117" t="s">
        <v>48</v>
      </c>
      <c r="C114" s="118">
        <v>43473</v>
      </c>
      <c r="D114" s="117">
        <v>39</v>
      </c>
      <c r="E114" s="117">
        <v>10.8</v>
      </c>
      <c r="F114" s="117">
        <v>1.4</v>
      </c>
      <c r="G114" s="117">
        <v>18.600000000000001</v>
      </c>
      <c r="H114" s="117">
        <v>0.8</v>
      </c>
      <c r="I114" s="117">
        <v>14</v>
      </c>
      <c r="J114" s="116">
        <v>9.9</v>
      </c>
      <c r="K114" s="116">
        <v>22.5</v>
      </c>
      <c r="L114" s="116">
        <v>8.1999999999999993</v>
      </c>
    </row>
    <row r="115" spans="1:23" x14ac:dyDescent="0.25">
      <c r="A115" s="117" t="s">
        <v>42</v>
      </c>
      <c r="B115" s="117" t="s">
        <v>48</v>
      </c>
      <c r="C115" s="118">
        <v>43473</v>
      </c>
      <c r="D115" s="117">
        <v>39</v>
      </c>
      <c r="E115" s="117">
        <v>13</v>
      </c>
      <c r="F115" s="117">
        <v>2.4</v>
      </c>
      <c r="G115" s="117">
        <v>13.5</v>
      </c>
      <c r="H115" s="117">
        <v>1.5</v>
      </c>
      <c r="I115" s="117">
        <v>17.7</v>
      </c>
      <c r="J115" s="116">
        <v>12</v>
      </c>
      <c r="K115" s="116">
        <v>18.600000000000001</v>
      </c>
      <c r="L115" s="116">
        <v>7.5</v>
      </c>
    </row>
    <row r="116" spans="1:23" x14ac:dyDescent="0.25">
      <c r="A116" s="117" t="s">
        <v>42</v>
      </c>
      <c r="B116" s="117" t="s">
        <v>48</v>
      </c>
      <c r="C116" s="118">
        <v>43473</v>
      </c>
      <c r="D116" s="117">
        <v>39</v>
      </c>
      <c r="E116" s="117">
        <v>34.9</v>
      </c>
      <c r="F116" s="117">
        <v>7.8</v>
      </c>
      <c r="G116" s="117">
        <v>24.1</v>
      </c>
      <c r="H116" s="117">
        <v>1.6</v>
      </c>
      <c r="I116" s="117">
        <v>18</v>
      </c>
      <c r="J116" s="116">
        <v>12.9</v>
      </c>
      <c r="K116" s="116">
        <v>22.7</v>
      </c>
      <c r="L116" s="116">
        <v>10.3</v>
      </c>
    </row>
    <row r="117" spans="1:23" x14ac:dyDescent="0.25">
      <c r="A117" s="117" t="s">
        <v>43</v>
      </c>
      <c r="B117" s="117" t="s">
        <v>48</v>
      </c>
      <c r="C117" s="118">
        <v>43336</v>
      </c>
      <c r="D117" s="117">
        <v>17</v>
      </c>
      <c r="E117" s="117">
        <v>18.3</v>
      </c>
      <c r="F117" s="117">
        <v>1.3</v>
      </c>
      <c r="G117" s="117">
        <v>19</v>
      </c>
      <c r="H117" s="117">
        <v>3.8</v>
      </c>
      <c r="I117" s="117">
        <v>12.2</v>
      </c>
      <c r="J117" s="116">
        <v>6.7</v>
      </c>
      <c r="K117" s="116">
        <v>18</v>
      </c>
      <c r="L117" s="116">
        <v>7.3</v>
      </c>
      <c r="N117" s="27" t="s">
        <v>43</v>
      </c>
      <c r="O117" s="27" t="s">
        <v>51</v>
      </c>
      <c r="P117" s="27" t="s">
        <v>52</v>
      </c>
      <c r="Q117" s="27" t="s">
        <v>50</v>
      </c>
      <c r="R117" s="27" t="s">
        <v>53</v>
      </c>
      <c r="S117" s="27" t="s">
        <v>54</v>
      </c>
      <c r="T117" s="27" t="s">
        <v>55</v>
      </c>
      <c r="U117" s="27" t="s">
        <v>56</v>
      </c>
      <c r="V117" s="27" t="s">
        <v>57</v>
      </c>
      <c r="W117" s="59" t="s">
        <v>36</v>
      </c>
    </row>
    <row r="118" spans="1:23" x14ac:dyDescent="0.25">
      <c r="A118" s="117" t="s">
        <v>43</v>
      </c>
      <c r="B118" s="117" t="s">
        <v>48</v>
      </c>
      <c r="C118" s="118">
        <v>43336</v>
      </c>
      <c r="D118" s="117">
        <v>17</v>
      </c>
      <c r="E118" s="117">
        <v>16.3</v>
      </c>
      <c r="F118" s="117">
        <v>0.4</v>
      </c>
      <c r="G118" s="117">
        <v>14.6</v>
      </c>
      <c r="H118" s="117">
        <v>1.1000000000000001</v>
      </c>
      <c r="I118" s="117">
        <v>15.1</v>
      </c>
      <c r="J118" s="116">
        <v>5.3</v>
      </c>
      <c r="K118" s="116">
        <v>20.9</v>
      </c>
      <c r="L118" s="116">
        <v>9</v>
      </c>
      <c r="N118" s="27">
        <v>17</v>
      </c>
      <c r="O118" s="27">
        <f>AVERAGE(E117:E118)</f>
        <v>17.3</v>
      </c>
      <c r="P118" s="27">
        <f t="shared" ref="P118:V118" si="29">AVERAGE(F117:F118)</f>
        <v>0.85000000000000009</v>
      </c>
      <c r="Q118" s="27">
        <f t="shared" si="29"/>
        <v>16.8</v>
      </c>
      <c r="R118" s="27">
        <f t="shared" si="29"/>
        <v>2.4500000000000002</v>
      </c>
      <c r="S118" s="27">
        <f t="shared" si="29"/>
        <v>13.649999999999999</v>
      </c>
      <c r="T118" s="27">
        <f t="shared" si="29"/>
        <v>6</v>
      </c>
      <c r="U118" s="27">
        <f t="shared" si="29"/>
        <v>19.45</v>
      </c>
      <c r="V118" s="27">
        <f t="shared" si="29"/>
        <v>8.15</v>
      </c>
      <c r="W118" s="27">
        <v>2</v>
      </c>
    </row>
    <row r="119" spans="1:23" x14ac:dyDescent="0.25">
      <c r="A119" s="117" t="s">
        <v>43</v>
      </c>
      <c r="B119" s="117" t="s">
        <v>48</v>
      </c>
      <c r="C119" s="118">
        <v>43355</v>
      </c>
      <c r="D119" s="117">
        <v>20</v>
      </c>
      <c r="E119" s="117">
        <v>19.600000000000001</v>
      </c>
      <c r="F119" s="117">
        <v>2.2000000000000002</v>
      </c>
      <c r="G119" s="117">
        <v>7.4</v>
      </c>
      <c r="H119" s="117">
        <v>1.3</v>
      </c>
      <c r="I119" s="117">
        <v>17.600000000000001</v>
      </c>
      <c r="J119" s="116">
        <v>6.8</v>
      </c>
      <c r="K119" s="116">
        <v>8</v>
      </c>
      <c r="L119" s="116">
        <v>3.6</v>
      </c>
      <c r="N119" s="27">
        <v>18</v>
      </c>
      <c r="O119" s="27"/>
      <c r="P119" s="27"/>
      <c r="Q119" s="27"/>
      <c r="R119" s="27"/>
      <c r="S119" s="27"/>
      <c r="T119" s="27"/>
      <c r="U119" s="27"/>
      <c r="V119" s="27"/>
      <c r="W119" s="27"/>
    </row>
    <row r="120" spans="1:23" x14ac:dyDescent="0.25">
      <c r="A120" s="117" t="s">
        <v>43</v>
      </c>
      <c r="B120" s="117" t="s">
        <v>48</v>
      </c>
      <c r="C120" s="118">
        <v>43355</v>
      </c>
      <c r="D120" s="117">
        <v>20</v>
      </c>
      <c r="E120" s="117">
        <v>16.399999999999999</v>
      </c>
      <c r="F120" s="117">
        <v>2.5</v>
      </c>
      <c r="G120" s="117">
        <v>6.8</v>
      </c>
      <c r="H120" s="117">
        <v>0.4</v>
      </c>
      <c r="I120" s="117">
        <v>19.899999999999999</v>
      </c>
      <c r="J120" s="116">
        <v>9.3000000000000007</v>
      </c>
      <c r="K120" s="116">
        <v>9.1</v>
      </c>
      <c r="L120" s="116">
        <v>4.7</v>
      </c>
      <c r="N120" s="27">
        <v>19</v>
      </c>
      <c r="O120" s="27"/>
      <c r="P120" s="27"/>
      <c r="Q120" s="27"/>
      <c r="R120" s="27"/>
      <c r="S120" s="27"/>
      <c r="T120" s="27"/>
      <c r="U120" s="27"/>
      <c r="V120" s="27"/>
      <c r="W120" s="27"/>
    </row>
    <row r="121" spans="1:23" x14ac:dyDescent="0.25">
      <c r="A121" s="117" t="s">
        <v>43</v>
      </c>
      <c r="B121" s="117" t="s">
        <v>48</v>
      </c>
      <c r="C121" s="118">
        <v>43355</v>
      </c>
      <c r="D121" s="117">
        <v>20</v>
      </c>
      <c r="E121" s="117">
        <v>17.899999999999999</v>
      </c>
      <c r="F121" s="117">
        <v>6</v>
      </c>
      <c r="G121" s="117">
        <v>4.7</v>
      </c>
      <c r="H121" s="117">
        <v>0.4</v>
      </c>
      <c r="I121" s="117">
        <v>14.9</v>
      </c>
      <c r="J121" s="116">
        <v>8.6999999999999993</v>
      </c>
      <c r="K121" s="116">
        <v>7.6</v>
      </c>
      <c r="L121" s="116">
        <v>3.5</v>
      </c>
      <c r="N121" s="27">
        <v>20</v>
      </c>
      <c r="O121" s="27">
        <f>AVERAGE(E119:E121)</f>
        <v>17.966666666666665</v>
      </c>
      <c r="P121" s="27">
        <f t="shared" ref="P121:V121" si="30">AVERAGE(F119:F121)</f>
        <v>3.5666666666666664</v>
      </c>
      <c r="Q121" s="27">
        <f t="shared" si="30"/>
        <v>6.3</v>
      </c>
      <c r="R121" s="27">
        <f t="shared" si="30"/>
        <v>0.70000000000000007</v>
      </c>
      <c r="S121" s="27">
        <f t="shared" si="30"/>
        <v>17.466666666666665</v>
      </c>
      <c r="T121" s="27">
        <f t="shared" si="30"/>
        <v>8.2666666666666675</v>
      </c>
      <c r="U121" s="27">
        <f t="shared" si="30"/>
        <v>8.2333333333333343</v>
      </c>
      <c r="V121" s="27">
        <f t="shared" si="30"/>
        <v>3.9333333333333336</v>
      </c>
      <c r="W121" s="27">
        <v>3</v>
      </c>
    </row>
    <row r="122" spans="1:23" x14ac:dyDescent="0.25">
      <c r="A122" s="117" t="s">
        <v>43</v>
      </c>
      <c r="B122" s="117" t="s">
        <v>48</v>
      </c>
      <c r="C122" s="118">
        <v>43375</v>
      </c>
      <c r="D122" s="117">
        <v>22</v>
      </c>
      <c r="E122" s="117">
        <v>19.5</v>
      </c>
      <c r="F122" s="117">
        <v>1.2</v>
      </c>
      <c r="G122" s="117">
        <v>21</v>
      </c>
      <c r="H122" s="117">
        <v>0.6</v>
      </c>
      <c r="I122" s="117">
        <v>13.5</v>
      </c>
      <c r="J122" s="116">
        <v>6</v>
      </c>
      <c r="K122" s="116">
        <v>18</v>
      </c>
      <c r="L122" s="116">
        <v>4.5999999999999996</v>
      </c>
      <c r="N122" s="27">
        <v>21</v>
      </c>
      <c r="O122" s="27"/>
      <c r="P122" s="27"/>
      <c r="Q122" s="27"/>
      <c r="R122" s="27"/>
      <c r="S122" s="27"/>
      <c r="T122" s="27"/>
      <c r="U122" s="27"/>
      <c r="V122" s="27"/>
      <c r="W122" s="27"/>
    </row>
    <row r="123" spans="1:23" x14ac:dyDescent="0.25">
      <c r="A123" s="117" t="s">
        <v>43</v>
      </c>
      <c r="B123" s="117" t="s">
        <v>48</v>
      </c>
      <c r="C123" s="118">
        <v>43375</v>
      </c>
      <c r="D123" s="117">
        <v>22</v>
      </c>
      <c r="E123" s="117">
        <v>21.7</v>
      </c>
      <c r="F123" s="117">
        <v>1.9</v>
      </c>
      <c r="G123" s="117">
        <v>19</v>
      </c>
      <c r="H123" s="117">
        <v>0.4</v>
      </c>
      <c r="I123" s="117">
        <v>17</v>
      </c>
      <c r="J123" s="116">
        <v>5.6</v>
      </c>
      <c r="K123" s="116">
        <v>15.9</v>
      </c>
      <c r="L123" s="116">
        <v>2.7</v>
      </c>
      <c r="N123" s="27">
        <v>22</v>
      </c>
      <c r="O123" s="27">
        <f>AVERAGE(E122:E124)</f>
        <v>19.666666666666668</v>
      </c>
      <c r="P123" s="27">
        <f t="shared" ref="P123:V123" si="31">AVERAGE(F122:F124)</f>
        <v>1.6333333333333331</v>
      </c>
      <c r="Q123" s="27">
        <f t="shared" si="31"/>
        <v>17.833333333333332</v>
      </c>
      <c r="R123" s="27">
        <f t="shared" si="31"/>
        <v>0.70000000000000007</v>
      </c>
      <c r="S123" s="27">
        <f t="shared" si="31"/>
        <v>15.866666666666667</v>
      </c>
      <c r="T123" s="27">
        <f t="shared" si="31"/>
        <v>6.0333333333333341</v>
      </c>
      <c r="U123" s="27">
        <f t="shared" si="31"/>
        <v>16.400000000000002</v>
      </c>
      <c r="V123" s="27">
        <f t="shared" si="31"/>
        <v>3.4</v>
      </c>
      <c r="W123" s="123">
        <v>3</v>
      </c>
    </row>
    <row r="124" spans="1:23" x14ac:dyDescent="0.25">
      <c r="A124" s="117" t="s">
        <v>43</v>
      </c>
      <c r="B124" s="117" t="s">
        <v>48</v>
      </c>
      <c r="C124" s="118">
        <v>43375</v>
      </c>
      <c r="D124" s="117">
        <v>22</v>
      </c>
      <c r="E124" s="117">
        <v>17.8</v>
      </c>
      <c r="F124" s="117">
        <v>1.8</v>
      </c>
      <c r="G124" s="117">
        <v>13.5</v>
      </c>
      <c r="H124" s="117">
        <v>1.1000000000000001</v>
      </c>
      <c r="I124" s="117">
        <v>17.100000000000001</v>
      </c>
      <c r="J124" s="116">
        <v>6.5</v>
      </c>
      <c r="K124" s="116">
        <v>15.3</v>
      </c>
      <c r="L124" s="116">
        <v>2.9</v>
      </c>
      <c r="N124" s="27">
        <v>23</v>
      </c>
      <c r="O124" s="27"/>
      <c r="P124" s="27"/>
      <c r="Q124" s="27"/>
      <c r="R124" s="27"/>
      <c r="S124" s="27"/>
      <c r="T124" s="27"/>
      <c r="U124" s="27"/>
      <c r="V124" s="27"/>
      <c r="W124" s="27"/>
    </row>
    <row r="125" spans="1:23" x14ac:dyDescent="0.25">
      <c r="A125" s="117" t="s">
        <v>43</v>
      </c>
      <c r="B125" s="117" t="s">
        <v>48</v>
      </c>
      <c r="C125" s="118">
        <v>43398</v>
      </c>
      <c r="D125" s="117">
        <v>25</v>
      </c>
      <c r="E125" s="117">
        <v>8.6</v>
      </c>
      <c r="F125" s="117">
        <v>1.1000000000000001</v>
      </c>
      <c r="G125" s="117">
        <v>9.3000000000000007</v>
      </c>
      <c r="H125" s="117">
        <v>0.5</v>
      </c>
      <c r="I125" s="117">
        <v>13.4</v>
      </c>
      <c r="J125" s="116">
        <v>5.5</v>
      </c>
      <c r="K125" s="116">
        <v>9.3000000000000007</v>
      </c>
      <c r="L125" s="116">
        <v>4.5</v>
      </c>
      <c r="N125" s="27">
        <v>24</v>
      </c>
      <c r="O125" s="27"/>
      <c r="P125" s="27"/>
      <c r="Q125" s="27"/>
      <c r="R125" s="27"/>
      <c r="S125" s="27"/>
      <c r="T125" s="27"/>
      <c r="U125" s="27"/>
      <c r="V125" s="27"/>
      <c r="W125" s="27"/>
    </row>
    <row r="126" spans="1:23" x14ac:dyDescent="0.25">
      <c r="A126" s="117" t="s">
        <v>43</v>
      </c>
      <c r="B126" s="117" t="s">
        <v>48</v>
      </c>
      <c r="C126" s="118">
        <v>43398</v>
      </c>
      <c r="D126" s="117">
        <v>25</v>
      </c>
      <c r="E126" s="117">
        <v>6</v>
      </c>
      <c r="F126" s="117">
        <v>0.5</v>
      </c>
      <c r="G126" s="117">
        <v>5.3</v>
      </c>
      <c r="H126" s="117">
        <v>0.1</v>
      </c>
      <c r="I126" s="117">
        <v>7.3</v>
      </c>
      <c r="J126" s="116">
        <v>3.1</v>
      </c>
      <c r="K126" s="116">
        <v>6.4</v>
      </c>
      <c r="L126" s="116">
        <v>1.5</v>
      </c>
      <c r="N126" s="27">
        <v>25</v>
      </c>
      <c r="O126" s="27">
        <f>AVERAGE(E125:E128)</f>
        <v>7.75</v>
      </c>
      <c r="P126" s="27">
        <f t="shared" ref="P126:V126" si="32">AVERAGE(F125:F128)</f>
        <v>0.82500000000000007</v>
      </c>
      <c r="Q126" s="27">
        <f t="shared" si="32"/>
        <v>7.05</v>
      </c>
      <c r="R126" s="27">
        <f t="shared" si="32"/>
        <v>0.375</v>
      </c>
      <c r="S126" s="27">
        <f t="shared" si="32"/>
        <v>8.5749999999999993</v>
      </c>
      <c r="T126" s="27">
        <f t="shared" si="32"/>
        <v>4.0750000000000002</v>
      </c>
      <c r="U126" s="27">
        <f t="shared" si="32"/>
        <v>8.3249999999999993</v>
      </c>
      <c r="V126" s="27">
        <f t="shared" si="32"/>
        <v>3.3499999999999996</v>
      </c>
      <c r="W126" s="123">
        <v>4</v>
      </c>
    </row>
    <row r="127" spans="1:23" x14ac:dyDescent="0.25">
      <c r="A127" s="117" t="s">
        <v>43</v>
      </c>
      <c r="B127" s="117" t="s">
        <v>48</v>
      </c>
      <c r="C127" s="118">
        <v>43398</v>
      </c>
      <c r="D127" s="117">
        <v>25</v>
      </c>
      <c r="E127" s="117">
        <v>6.2</v>
      </c>
      <c r="F127" s="117">
        <v>0.6</v>
      </c>
      <c r="G127" s="117">
        <v>5.9</v>
      </c>
      <c r="H127" s="117">
        <v>0.4</v>
      </c>
      <c r="I127" s="117">
        <v>5.3</v>
      </c>
      <c r="J127" s="116">
        <v>2.9</v>
      </c>
      <c r="K127" s="116">
        <v>7.9</v>
      </c>
      <c r="L127" s="116">
        <v>2.7</v>
      </c>
      <c r="N127" s="27">
        <v>26</v>
      </c>
      <c r="O127" s="27"/>
      <c r="P127" s="27"/>
      <c r="Q127" s="27"/>
      <c r="R127" s="27"/>
      <c r="S127" s="27"/>
      <c r="T127" s="27"/>
      <c r="U127" s="27"/>
      <c r="V127" s="27"/>
      <c r="W127" s="27"/>
    </row>
    <row r="128" spans="1:23" x14ac:dyDescent="0.25">
      <c r="A128" s="117" t="s">
        <v>43</v>
      </c>
      <c r="B128" s="117" t="s">
        <v>48</v>
      </c>
      <c r="C128" s="118">
        <v>43398</v>
      </c>
      <c r="D128" s="117">
        <v>25</v>
      </c>
      <c r="E128" s="117">
        <v>10.199999999999999</v>
      </c>
      <c r="F128" s="117">
        <v>1.1000000000000001</v>
      </c>
      <c r="G128" s="117">
        <v>7.7</v>
      </c>
      <c r="H128" s="117">
        <v>0.5</v>
      </c>
      <c r="I128" s="117">
        <v>8.3000000000000007</v>
      </c>
      <c r="J128" s="116">
        <v>4.8</v>
      </c>
      <c r="K128" s="116">
        <v>9.6999999999999993</v>
      </c>
      <c r="L128" s="116">
        <v>4.7</v>
      </c>
      <c r="N128" s="27">
        <v>27</v>
      </c>
      <c r="O128" s="27"/>
      <c r="P128" s="27"/>
      <c r="Q128" s="27"/>
      <c r="R128" s="27"/>
      <c r="S128" s="27"/>
      <c r="T128" s="27"/>
      <c r="U128" s="27"/>
      <c r="V128" s="27"/>
      <c r="W128" s="27"/>
    </row>
    <row r="129" spans="1:23" x14ac:dyDescent="0.25">
      <c r="A129" s="117" t="s">
        <v>43</v>
      </c>
      <c r="B129" s="117" t="s">
        <v>48</v>
      </c>
      <c r="C129" s="118">
        <v>43427</v>
      </c>
      <c r="D129" s="117">
        <v>30</v>
      </c>
      <c r="E129" s="117">
        <v>22</v>
      </c>
      <c r="F129" s="117">
        <v>0.5</v>
      </c>
      <c r="G129" s="117">
        <v>16.3</v>
      </c>
      <c r="H129" s="117">
        <v>1.1000000000000001</v>
      </c>
      <c r="I129" s="117">
        <v>12.7</v>
      </c>
      <c r="J129" s="116">
        <v>7.9</v>
      </c>
      <c r="K129" s="116">
        <v>15.3</v>
      </c>
      <c r="L129" s="116">
        <v>6.2</v>
      </c>
      <c r="N129" s="27">
        <v>28</v>
      </c>
      <c r="O129" s="27"/>
      <c r="P129" s="27"/>
      <c r="Q129" s="27"/>
      <c r="R129" s="27"/>
      <c r="S129" s="27"/>
      <c r="T129" s="27"/>
      <c r="U129" s="27"/>
      <c r="V129" s="27"/>
      <c r="W129" s="27"/>
    </row>
    <row r="130" spans="1:23" x14ac:dyDescent="0.25">
      <c r="A130" s="117" t="s">
        <v>43</v>
      </c>
      <c r="B130" s="117" t="s">
        <v>48</v>
      </c>
      <c r="C130" s="118">
        <v>43427</v>
      </c>
      <c r="D130" s="117">
        <v>30</v>
      </c>
      <c r="E130" s="117">
        <v>18.100000000000001</v>
      </c>
      <c r="F130" s="117">
        <v>2.4</v>
      </c>
      <c r="G130" s="117">
        <v>11.4</v>
      </c>
      <c r="H130" s="117">
        <v>0.7</v>
      </c>
      <c r="I130" s="117">
        <v>13.9</v>
      </c>
      <c r="J130" s="116">
        <v>6.8</v>
      </c>
      <c r="K130" s="116">
        <v>10.6</v>
      </c>
      <c r="L130" s="116">
        <v>3.6</v>
      </c>
      <c r="N130" s="27">
        <v>29</v>
      </c>
      <c r="O130" s="27"/>
      <c r="P130" s="27"/>
      <c r="Q130" s="27"/>
      <c r="R130" s="27"/>
      <c r="S130" s="27"/>
      <c r="T130" s="27"/>
      <c r="U130" s="27"/>
      <c r="V130" s="27"/>
      <c r="W130" s="27"/>
    </row>
    <row r="131" spans="1:23" x14ac:dyDescent="0.25">
      <c r="A131" s="117" t="s">
        <v>43</v>
      </c>
      <c r="B131" s="117" t="s">
        <v>48</v>
      </c>
      <c r="C131" s="118">
        <v>43427</v>
      </c>
      <c r="D131" s="117">
        <v>30</v>
      </c>
      <c r="E131" s="117">
        <v>13.1</v>
      </c>
      <c r="F131" s="117">
        <v>3.1</v>
      </c>
      <c r="G131" s="117">
        <v>13.4</v>
      </c>
      <c r="H131" s="117">
        <v>0.8</v>
      </c>
      <c r="I131" s="117">
        <v>18.2</v>
      </c>
      <c r="J131" s="116">
        <v>12.1</v>
      </c>
      <c r="K131" s="116">
        <v>13.7</v>
      </c>
      <c r="L131" s="116">
        <v>4.7</v>
      </c>
      <c r="N131" s="27">
        <v>30</v>
      </c>
      <c r="O131" s="27">
        <f>AVERAGE(E129:E131)</f>
        <v>17.733333333333334</v>
      </c>
      <c r="P131" s="27">
        <f t="shared" ref="P131:V131" si="33">AVERAGE(F129:F131)</f>
        <v>2</v>
      </c>
      <c r="Q131" s="27">
        <f t="shared" si="33"/>
        <v>13.700000000000001</v>
      </c>
      <c r="R131" s="27">
        <f t="shared" si="33"/>
        <v>0.8666666666666667</v>
      </c>
      <c r="S131" s="27">
        <f t="shared" si="33"/>
        <v>14.933333333333332</v>
      </c>
      <c r="T131" s="27">
        <f t="shared" si="33"/>
        <v>8.9333333333333318</v>
      </c>
      <c r="U131" s="27">
        <f t="shared" si="33"/>
        <v>13.199999999999998</v>
      </c>
      <c r="V131" s="27">
        <f t="shared" si="33"/>
        <v>4.833333333333333</v>
      </c>
      <c r="W131" s="27">
        <v>3</v>
      </c>
    </row>
    <row r="132" spans="1:23" x14ac:dyDescent="0.25">
      <c r="A132" s="117" t="s">
        <v>43</v>
      </c>
      <c r="B132" s="117" t="s">
        <v>48</v>
      </c>
      <c r="C132" s="118">
        <v>43439</v>
      </c>
      <c r="D132" s="117">
        <v>31</v>
      </c>
      <c r="E132" s="117">
        <v>11.7</v>
      </c>
      <c r="F132" s="117">
        <v>1.5</v>
      </c>
      <c r="G132" s="117">
        <v>6.5</v>
      </c>
      <c r="H132" s="117">
        <v>0.4</v>
      </c>
      <c r="I132" s="117">
        <v>12</v>
      </c>
      <c r="J132" s="116">
        <v>4.0999999999999996</v>
      </c>
      <c r="K132" s="116">
        <v>8.5</v>
      </c>
      <c r="L132" s="116">
        <v>3.4</v>
      </c>
      <c r="N132" s="27">
        <v>31</v>
      </c>
      <c r="O132" s="27">
        <f>AVERAGE(E132:E134)</f>
        <v>11.766666666666666</v>
      </c>
      <c r="P132" s="27">
        <f t="shared" ref="P132:V132" si="34">AVERAGE(F132:F134)</f>
        <v>1.1666666666666667</v>
      </c>
      <c r="Q132" s="27">
        <f t="shared" si="34"/>
        <v>6.833333333333333</v>
      </c>
      <c r="R132" s="27">
        <f t="shared" si="34"/>
        <v>0.53333333333333333</v>
      </c>
      <c r="S132" s="27">
        <f t="shared" si="34"/>
        <v>11.700000000000001</v>
      </c>
      <c r="T132" s="27">
        <f t="shared" si="34"/>
        <v>4.8666666666666671</v>
      </c>
      <c r="U132" s="27">
        <f t="shared" si="34"/>
        <v>10.166666666666666</v>
      </c>
      <c r="V132" s="27">
        <f t="shared" si="34"/>
        <v>5.0333333333333341</v>
      </c>
      <c r="W132" s="27">
        <v>3</v>
      </c>
    </row>
    <row r="133" spans="1:23" x14ac:dyDescent="0.25">
      <c r="A133" s="117" t="s">
        <v>43</v>
      </c>
      <c r="B133" s="117" t="s">
        <v>48</v>
      </c>
      <c r="C133" s="118">
        <v>43439</v>
      </c>
      <c r="D133" s="117">
        <v>31</v>
      </c>
      <c r="E133" s="117">
        <v>11.1</v>
      </c>
      <c r="F133" s="117">
        <v>1</v>
      </c>
      <c r="G133" s="117">
        <v>6.7</v>
      </c>
      <c r="H133" s="117">
        <v>0.7</v>
      </c>
      <c r="I133" s="117">
        <v>12.6</v>
      </c>
      <c r="J133" s="116">
        <v>4.7</v>
      </c>
      <c r="K133" s="116">
        <v>13.6</v>
      </c>
      <c r="L133" s="116">
        <v>8.9</v>
      </c>
      <c r="N133" s="27">
        <v>32</v>
      </c>
      <c r="O133" s="27"/>
      <c r="P133" s="27"/>
      <c r="Q133" s="27"/>
      <c r="R133" s="27"/>
      <c r="S133" s="27"/>
      <c r="T133" s="27"/>
      <c r="U133" s="27"/>
      <c r="V133" s="27"/>
      <c r="W133" s="27"/>
    </row>
    <row r="134" spans="1:23" x14ac:dyDescent="0.25">
      <c r="A134" s="117" t="s">
        <v>43</v>
      </c>
      <c r="B134" s="117" t="s">
        <v>48</v>
      </c>
      <c r="C134" s="118">
        <v>43439</v>
      </c>
      <c r="D134" s="117">
        <v>31</v>
      </c>
      <c r="E134" s="117">
        <v>12.5</v>
      </c>
      <c r="F134" s="117">
        <v>1</v>
      </c>
      <c r="G134" s="117">
        <v>7.3</v>
      </c>
      <c r="H134" s="117">
        <v>0.5</v>
      </c>
      <c r="I134" s="117">
        <v>10.5</v>
      </c>
      <c r="J134" s="116">
        <v>5.8</v>
      </c>
      <c r="K134" s="116">
        <v>8.4</v>
      </c>
      <c r="L134" s="116">
        <v>2.8</v>
      </c>
      <c r="N134" s="27">
        <v>33</v>
      </c>
      <c r="O134" s="27">
        <f>AVERAGE(E135:E137)</f>
        <v>8.1</v>
      </c>
      <c r="P134" s="27">
        <f t="shared" ref="P134:V134" si="35">AVERAGE(F135:F137)</f>
        <v>1.8333333333333333</v>
      </c>
      <c r="Q134" s="27">
        <f t="shared" si="35"/>
        <v>9.2000000000000011</v>
      </c>
      <c r="R134" s="27">
        <f t="shared" si="35"/>
        <v>1.4333333333333333</v>
      </c>
      <c r="S134" s="27">
        <f t="shared" si="35"/>
        <v>7.2666666666666657</v>
      </c>
      <c r="T134" s="27">
        <f t="shared" si="35"/>
        <v>5.6333333333333329</v>
      </c>
      <c r="U134" s="27">
        <f t="shared" si="35"/>
        <v>9.7666666666666657</v>
      </c>
      <c r="V134" s="27">
        <f t="shared" si="35"/>
        <v>2.1999999999999997</v>
      </c>
      <c r="W134" s="27">
        <v>3</v>
      </c>
    </row>
    <row r="135" spans="1:23" x14ac:dyDescent="0.25">
      <c r="A135" s="117" t="s">
        <v>43</v>
      </c>
      <c r="B135" s="117" t="s">
        <v>48</v>
      </c>
      <c r="C135" s="118">
        <v>43452</v>
      </c>
      <c r="D135" s="117">
        <v>33</v>
      </c>
      <c r="E135" s="117">
        <v>9.4</v>
      </c>
      <c r="F135" s="117">
        <v>2.2999999999999998</v>
      </c>
      <c r="G135" s="117">
        <v>9.8000000000000007</v>
      </c>
      <c r="H135" s="117">
        <v>2.2999999999999998</v>
      </c>
      <c r="I135" s="117">
        <v>7.7</v>
      </c>
      <c r="J135" s="116">
        <v>9.5</v>
      </c>
      <c r="K135" s="116">
        <v>10.5</v>
      </c>
      <c r="L135" s="116">
        <v>2.2000000000000002</v>
      </c>
      <c r="N135" s="27">
        <v>34</v>
      </c>
      <c r="O135" s="27"/>
      <c r="P135" s="27"/>
      <c r="Q135" s="27"/>
      <c r="R135" s="27"/>
      <c r="S135" s="27"/>
      <c r="T135" s="27"/>
      <c r="U135" s="27"/>
      <c r="V135" s="27"/>
      <c r="W135" s="27"/>
    </row>
    <row r="136" spans="1:23" x14ac:dyDescent="0.25">
      <c r="A136" s="117" t="s">
        <v>43</v>
      </c>
      <c r="B136" s="117" t="s">
        <v>48</v>
      </c>
      <c r="C136" s="118">
        <v>43452</v>
      </c>
      <c r="D136" s="117">
        <v>33</v>
      </c>
      <c r="E136" s="117">
        <v>7.8</v>
      </c>
      <c r="F136" s="117">
        <v>1.7</v>
      </c>
      <c r="G136" s="117">
        <v>9</v>
      </c>
      <c r="H136" s="117">
        <v>1.6</v>
      </c>
      <c r="I136" s="117">
        <v>7</v>
      </c>
      <c r="J136" s="116">
        <v>3.7</v>
      </c>
      <c r="K136" s="116">
        <v>8.9</v>
      </c>
      <c r="L136" s="116">
        <v>2</v>
      </c>
      <c r="N136" s="27">
        <v>35</v>
      </c>
      <c r="O136" s="27">
        <f>AVERAGE(E138:E140)</f>
        <v>21.05</v>
      </c>
      <c r="P136" s="27">
        <f t="shared" ref="P136:V136" si="36">AVERAGE(F138:F140)</f>
        <v>0.9</v>
      </c>
      <c r="Q136" s="27">
        <f t="shared" si="36"/>
        <v>5.9</v>
      </c>
      <c r="R136" s="27">
        <f t="shared" si="36"/>
        <v>0.2</v>
      </c>
      <c r="S136" s="27">
        <f t="shared" si="36"/>
        <v>19.033333333333335</v>
      </c>
      <c r="T136" s="27">
        <f t="shared" si="36"/>
        <v>5.7333333333333334</v>
      </c>
      <c r="U136" s="27">
        <f t="shared" si="36"/>
        <v>9.3000000000000007</v>
      </c>
      <c r="V136" s="27">
        <f t="shared" si="36"/>
        <v>5.0333333333333332</v>
      </c>
      <c r="W136" s="27" t="s">
        <v>60</v>
      </c>
    </row>
    <row r="137" spans="1:23" x14ac:dyDescent="0.25">
      <c r="A137" s="117" t="s">
        <v>43</v>
      </c>
      <c r="B137" s="117" t="s">
        <v>48</v>
      </c>
      <c r="C137" s="118">
        <v>43452</v>
      </c>
      <c r="D137" s="117">
        <v>33</v>
      </c>
      <c r="E137" s="117">
        <v>7.1</v>
      </c>
      <c r="F137" s="117">
        <v>1.5</v>
      </c>
      <c r="G137" s="117">
        <v>8.8000000000000007</v>
      </c>
      <c r="H137" s="117">
        <v>0.4</v>
      </c>
      <c r="I137" s="117">
        <v>7.1</v>
      </c>
      <c r="J137" s="116">
        <v>3.7</v>
      </c>
      <c r="K137" s="116">
        <v>9.9</v>
      </c>
      <c r="L137" s="116">
        <v>2.4</v>
      </c>
      <c r="N137" s="27">
        <v>36</v>
      </c>
      <c r="O137" s="27"/>
      <c r="P137" s="27"/>
      <c r="Q137" s="27"/>
      <c r="R137" s="27"/>
      <c r="S137" s="27"/>
      <c r="T137" s="27"/>
      <c r="U137" s="27"/>
      <c r="V137" s="27"/>
      <c r="W137" s="27"/>
    </row>
    <row r="138" spans="1:23" x14ac:dyDescent="0.25">
      <c r="A138" s="117" t="s">
        <v>43</v>
      </c>
      <c r="B138" s="117" t="s">
        <v>48</v>
      </c>
      <c r="C138" s="118">
        <v>43461</v>
      </c>
      <c r="D138" s="117">
        <v>35</v>
      </c>
      <c r="E138" s="117">
        <v>18.5</v>
      </c>
      <c r="F138" s="117">
        <v>0.9</v>
      </c>
      <c r="G138" s="117">
        <v>5.5</v>
      </c>
      <c r="H138" s="117">
        <v>0.3</v>
      </c>
      <c r="I138" s="117">
        <v>20.3</v>
      </c>
      <c r="J138" s="116">
        <v>5.0999999999999996</v>
      </c>
      <c r="K138" s="116">
        <v>9.4</v>
      </c>
      <c r="L138" s="116">
        <v>4.0999999999999996</v>
      </c>
      <c r="N138" s="27">
        <v>37</v>
      </c>
      <c r="O138" s="27"/>
      <c r="P138" s="27"/>
      <c r="Q138" s="27"/>
      <c r="R138" s="27"/>
      <c r="S138" s="27"/>
      <c r="T138" s="27"/>
      <c r="U138" s="27"/>
      <c r="V138" s="27"/>
      <c r="W138" s="27"/>
    </row>
    <row r="139" spans="1:23" x14ac:dyDescent="0.25">
      <c r="A139" s="10" t="s">
        <v>43</v>
      </c>
      <c r="B139" s="10" t="s">
        <v>48</v>
      </c>
      <c r="C139" s="11">
        <v>43461</v>
      </c>
      <c r="D139" s="10">
        <v>35</v>
      </c>
      <c r="E139" s="10">
        <v>23.6</v>
      </c>
      <c r="F139" s="10">
        <v>0.9</v>
      </c>
      <c r="G139" s="10">
        <v>6.3</v>
      </c>
      <c r="H139" s="10">
        <v>0.1</v>
      </c>
      <c r="I139" s="10">
        <v>17.7</v>
      </c>
      <c r="J139" s="10">
        <v>6.6</v>
      </c>
      <c r="K139" s="10">
        <v>9.1999999999999993</v>
      </c>
      <c r="L139" s="10">
        <v>6.1</v>
      </c>
      <c r="N139" s="27">
        <v>38</v>
      </c>
      <c r="O139" s="27">
        <f>AVERAGE(E141:E144)</f>
        <v>17</v>
      </c>
      <c r="P139" s="27">
        <f t="shared" ref="P139:V139" si="37">AVERAGE(F141:F144)</f>
        <v>3.6</v>
      </c>
      <c r="Q139" s="27">
        <f t="shared" si="37"/>
        <v>10.933333333333332</v>
      </c>
      <c r="R139" s="27">
        <f t="shared" si="37"/>
        <v>0.56666666666666665</v>
      </c>
      <c r="S139" s="27">
        <f t="shared" si="37"/>
        <v>11.65</v>
      </c>
      <c r="T139" s="27">
        <f t="shared" si="37"/>
        <v>6.5249999999999995</v>
      </c>
      <c r="U139" s="27">
        <f t="shared" si="37"/>
        <v>11.450000000000001</v>
      </c>
      <c r="V139" s="27">
        <f t="shared" si="37"/>
        <v>5.1749999999999998</v>
      </c>
      <c r="W139" s="27" t="s">
        <v>59</v>
      </c>
    </row>
    <row r="140" spans="1:23" x14ac:dyDescent="0.25">
      <c r="A140" s="10" t="s">
        <v>43</v>
      </c>
      <c r="B140" s="10" t="s">
        <v>48</v>
      </c>
      <c r="C140" s="11">
        <v>43461</v>
      </c>
      <c r="D140" s="10">
        <v>35</v>
      </c>
      <c r="E140" s="10"/>
      <c r="F140" s="10"/>
      <c r="G140" s="10"/>
      <c r="H140" s="10"/>
      <c r="I140" s="10">
        <v>19.100000000000001</v>
      </c>
      <c r="J140" s="10">
        <v>5.5</v>
      </c>
      <c r="K140" s="10">
        <v>9.3000000000000007</v>
      </c>
      <c r="L140" s="10">
        <v>4.9000000000000004</v>
      </c>
      <c r="N140" s="27">
        <v>39</v>
      </c>
      <c r="O140" s="27"/>
      <c r="P140" s="27"/>
      <c r="Q140" s="27"/>
      <c r="R140" s="27"/>
      <c r="S140" s="27"/>
      <c r="T140" s="27"/>
      <c r="U140" s="27"/>
      <c r="V140" s="27"/>
      <c r="W140" s="27"/>
    </row>
    <row r="141" spans="1:23" x14ac:dyDescent="0.25">
      <c r="A141" s="10" t="s">
        <v>43</v>
      </c>
      <c r="B141" s="10" t="s">
        <v>48</v>
      </c>
      <c r="C141" s="11">
        <v>43480</v>
      </c>
      <c r="D141" s="10">
        <v>38</v>
      </c>
      <c r="E141" s="10">
        <v>19.100000000000001</v>
      </c>
      <c r="F141" s="10">
        <v>2.5</v>
      </c>
      <c r="G141" s="10">
        <v>11</v>
      </c>
      <c r="H141" s="10">
        <v>0.6</v>
      </c>
      <c r="I141" s="10">
        <v>8.8000000000000007</v>
      </c>
      <c r="J141" s="10">
        <v>5.0999999999999996</v>
      </c>
      <c r="K141" s="10">
        <v>11.4</v>
      </c>
      <c r="L141" s="10">
        <v>4.5</v>
      </c>
      <c r="N141" s="27">
        <v>40</v>
      </c>
      <c r="O141" s="27"/>
      <c r="P141" s="27"/>
      <c r="Q141" s="27"/>
      <c r="R141" s="27"/>
      <c r="S141" s="27"/>
      <c r="T141" s="27"/>
      <c r="U141" s="27"/>
      <c r="V141" s="27"/>
      <c r="W141" s="27"/>
    </row>
    <row r="142" spans="1:23" x14ac:dyDescent="0.25">
      <c r="A142" s="10" t="s">
        <v>43</v>
      </c>
      <c r="B142" s="10" t="s">
        <v>48</v>
      </c>
      <c r="C142" s="11">
        <v>43480</v>
      </c>
      <c r="D142" s="10">
        <v>38</v>
      </c>
      <c r="E142" s="10">
        <v>17</v>
      </c>
      <c r="F142" s="10">
        <v>3.2</v>
      </c>
      <c r="G142" s="10">
        <v>10.199999999999999</v>
      </c>
      <c r="H142" s="10">
        <v>0.4</v>
      </c>
      <c r="I142" s="10">
        <v>12.6</v>
      </c>
      <c r="J142" s="10">
        <v>7</v>
      </c>
      <c r="K142" s="10">
        <v>11.1</v>
      </c>
      <c r="L142" s="10">
        <v>4.0999999999999996</v>
      </c>
      <c r="N142" s="27">
        <v>41</v>
      </c>
      <c r="O142" s="27"/>
      <c r="P142" s="27"/>
      <c r="Q142" s="27"/>
      <c r="R142" s="27"/>
      <c r="S142" s="27"/>
      <c r="T142" s="27"/>
      <c r="U142" s="27"/>
      <c r="V142" s="27"/>
      <c r="W142" s="27"/>
    </row>
    <row r="143" spans="1:23" x14ac:dyDescent="0.25">
      <c r="A143" s="10" t="s">
        <v>43</v>
      </c>
      <c r="B143" s="10" t="s">
        <v>48</v>
      </c>
      <c r="C143" s="11">
        <v>43480</v>
      </c>
      <c r="D143" s="10">
        <v>38</v>
      </c>
      <c r="E143" s="10">
        <v>14.9</v>
      </c>
      <c r="F143" s="10">
        <v>5.0999999999999996</v>
      </c>
      <c r="G143" s="10">
        <v>11.6</v>
      </c>
      <c r="H143" s="10">
        <v>0.7</v>
      </c>
      <c r="I143" s="10">
        <v>13.6</v>
      </c>
      <c r="J143" s="10">
        <v>7.3</v>
      </c>
      <c r="K143" s="10">
        <v>9.6999999999999993</v>
      </c>
      <c r="L143" s="10">
        <v>2.9</v>
      </c>
    </row>
    <row r="144" spans="1:23" x14ac:dyDescent="0.25">
      <c r="A144" s="10" t="s">
        <v>43</v>
      </c>
      <c r="B144" s="10" t="s">
        <v>48</v>
      </c>
      <c r="C144" s="11">
        <v>43480</v>
      </c>
      <c r="D144" s="10">
        <v>38</v>
      </c>
      <c r="E144" s="10"/>
      <c r="F144" s="10"/>
      <c r="G144" s="10"/>
      <c r="H144" s="10"/>
      <c r="I144" s="10">
        <v>11.6</v>
      </c>
      <c r="J144" s="10">
        <v>6.7</v>
      </c>
      <c r="K144" s="10">
        <v>13.6</v>
      </c>
      <c r="L144" s="10">
        <v>9.1999999999999993</v>
      </c>
    </row>
    <row r="145" spans="1:23" x14ac:dyDescent="0.25">
      <c r="A145" s="10" t="s">
        <v>44</v>
      </c>
      <c r="B145" s="11" t="s">
        <v>48</v>
      </c>
      <c r="C145" s="11">
        <v>43336</v>
      </c>
      <c r="D145" s="10">
        <v>17</v>
      </c>
      <c r="E145" s="10">
        <v>23.2</v>
      </c>
      <c r="F145" s="10">
        <v>1.7</v>
      </c>
      <c r="G145" s="10">
        <v>6.5</v>
      </c>
      <c r="H145" s="10">
        <v>0.6</v>
      </c>
      <c r="I145" s="10">
        <v>20.399999999999999</v>
      </c>
      <c r="J145" s="10">
        <v>17.899999999999999</v>
      </c>
      <c r="K145" s="10">
        <v>9.1999999999999993</v>
      </c>
      <c r="L145" s="10">
        <v>3.8</v>
      </c>
      <c r="N145" s="27" t="s">
        <v>44</v>
      </c>
      <c r="O145" s="27" t="s">
        <v>51</v>
      </c>
      <c r="P145" s="27" t="s">
        <v>52</v>
      </c>
      <c r="Q145" s="27" t="s">
        <v>50</v>
      </c>
      <c r="R145" s="27" t="s">
        <v>53</v>
      </c>
      <c r="S145" s="27" t="s">
        <v>54</v>
      </c>
      <c r="T145" s="27" t="s">
        <v>55</v>
      </c>
      <c r="U145" s="27" t="s">
        <v>56</v>
      </c>
      <c r="V145" s="27" t="s">
        <v>57</v>
      </c>
      <c r="W145" s="59" t="s">
        <v>36</v>
      </c>
    </row>
    <row r="146" spans="1:23" x14ac:dyDescent="0.25">
      <c r="A146" s="10" t="s">
        <v>44</v>
      </c>
      <c r="B146" s="11" t="s">
        <v>48</v>
      </c>
      <c r="C146" s="11">
        <v>43336</v>
      </c>
      <c r="D146" s="10">
        <v>17</v>
      </c>
      <c r="E146" s="10">
        <v>18.600000000000001</v>
      </c>
      <c r="F146" s="10">
        <v>2.4</v>
      </c>
      <c r="G146" s="10">
        <v>10.4</v>
      </c>
      <c r="H146" s="10">
        <v>0.8</v>
      </c>
      <c r="I146" s="10">
        <v>14.5</v>
      </c>
      <c r="J146" s="10">
        <v>8.1999999999999993</v>
      </c>
      <c r="K146" s="10">
        <v>11.4</v>
      </c>
      <c r="L146" s="10">
        <v>5.8</v>
      </c>
      <c r="N146" s="27">
        <v>17</v>
      </c>
      <c r="O146" s="27">
        <f>AVERAGE(E145:E148)</f>
        <v>22.975000000000001</v>
      </c>
      <c r="P146" s="27">
        <f t="shared" ref="P146:V146" si="38">AVERAGE(F145:F148)</f>
        <v>3.1</v>
      </c>
      <c r="Q146" s="27">
        <f t="shared" si="38"/>
        <v>8.8999999999999986</v>
      </c>
      <c r="R146" s="27">
        <f t="shared" si="38"/>
        <v>0.875</v>
      </c>
      <c r="S146" s="27">
        <f t="shared" si="38"/>
        <v>22.75</v>
      </c>
      <c r="T146" s="27">
        <f t="shared" si="38"/>
        <v>14.424999999999999</v>
      </c>
      <c r="U146" s="27">
        <f t="shared" si="38"/>
        <v>10.9</v>
      </c>
      <c r="V146" s="27">
        <f t="shared" si="38"/>
        <v>4.6999999999999993</v>
      </c>
      <c r="W146" s="27">
        <v>4</v>
      </c>
    </row>
    <row r="147" spans="1:23" x14ac:dyDescent="0.25">
      <c r="A147" s="10" t="s">
        <v>44</v>
      </c>
      <c r="B147" s="11" t="s">
        <v>48</v>
      </c>
      <c r="C147" s="11">
        <v>43336</v>
      </c>
      <c r="D147" s="10">
        <v>17</v>
      </c>
      <c r="E147" s="10">
        <v>34</v>
      </c>
      <c r="F147" s="10">
        <v>4.7</v>
      </c>
      <c r="G147" s="10">
        <v>6.7</v>
      </c>
      <c r="H147" s="10">
        <v>1.1000000000000001</v>
      </c>
      <c r="I147" s="10">
        <v>36.5</v>
      </c>
      <c r="J147" s="10">
        <v>21</v>
      </c>
      <c r="K147" s="10">
        <v>8.6</v>
      </c>
      <c r="L147" s="10">
        <v>3.1</v>
      </c>
      <c r="N147" s="27">
        <v>18</v>
      </c>
      <c r="O147" s="27"/>
      <c r="P147" s="27"/>
      <c r="Q147" s="27"/>
      <c r="R147" s="27"/>
      <c r="S147" s="27"/>
      <c r="T147" s="27"/>
      <c r="U147" s="27"/>
      <c r="V147" s="27"/>
      <c r="W147" s="27"/>
    </row>
    <row r="148" spans="1:23" x14ac:dyDescent="0.25">
      <c r="A148" s="10" t="s">
        <v>44</v>
      </c>
      <c r="B148" s="11" t="s">
        <v>48</v>
      </c>
      <c r="C148" s="11">
        <v>43336</v>
      </c>
      <c r="D148" s="10">
        <v>17</v>
      </c>
      <c r="E148" s="10">
        <v>16.100000000000001</v>
      </c>
      <c r="F148" s="10">
        <v>3.6</v>
      </c>
      <c r="G148" s="10">
        <v>12</v>
      </c>
      <c r="H148" s="10">
        <v>1</v>
      </c>
      <c r="I148" s="10">
        <v>19.600000000000001</v>
      </c>
      <c r="J148" s="10">
        <v>10.6</v>
      </c>
      <c r="K148" s="10">
        <v>14.4</v>
      </c>
      <c r="L148" s="10">
        <v>6.1</v>
      </c>
      <c r="N148" s="27">
        <v>19</v>
      </c>
      <c r="O148" s="27"/>
      <c r="P148" s="27"/>
      <c r="Q148" s="27"/>
      <c r="R148" s="27"/>
      <c r="S148" s="27"/>
      <c r="T148" s="27"/>
      <c r="U148" s="27"/>
      <c r="V148" s="27"/>
      <c r="W148" s="27"/>
    </row>
    <row r="149" spans="1:23" x14ac:dyDescent="0.25">
      <c r="A149" s="10" t="s">
        <v>44</v>
      </c>
      <c r="B149" s="11" t="s">
        <v>48</v>
      </c>
      <c r="C149" s="11">
        <v>43356</v>
      </c>
      <c r="D149" s="10">
        <v>20</v>
      </c>
      <c r="E149" s="10">
        <v>12.6</v>
      </c>
      <c r="F149" s="10">
        <v>0.5</v>
      </c>
      <c r="G149" s="10">
        <v>10.1</v>
      </c>
      <c r="H149" s="10">
        <v>0.4</v>
      </c>
      <c r="I149" s="10">
        <v>14.7</v>
      </c>
      <c r="J149" s="10">
        <v>6.1</v>
      </c>
      <c r="K149" s="10">
        <v>17.899999999999999</v>
      </c>
      <c r="L149" s="10">
        <v>7.4</v>
      </c>
      <c r="N149" s="27">
        <v>20</v>
      </c>
      <c r="O149" s="27">
        <f>AVERAGE(E149:E151)</f>
        <v>13.733333333333333</v>
      </c>
      <c r="P149" s="27">
        <f t="shared" ref="P149:V149" si="39">AVERAGE(F149:F151)</f>
        <v>0.66666666666666663</v>
      </c>
      <c r="Q149" s="27">
        <f t="shared" si="39"/>
        <v>10.899999999999999</v>
      </c>
      <c r="R149" s="27">
        <f t="shared" si="39"/>
        <v>0.73333333333333328</v>
      </c>
      <c r="S149" s="27">
        <f t="shared" si="39"/>
        <v>15.866666666666667</v>
      </c>
      <c r="T149" s="27">
        <f t="shared" si="39"/>
        <v>6.4333333333333327</v>
      </c>
      <c r="U149" s="27">
        <f t="shared" si="39"/>
        <v>14.866666666666665</v>
      </c>
      <c r="V149" s="27">
        <f t="shared" si="39"/>
        <v>5.1333333333333337</v>
      </c>
      <c r="W149" s="27">
        <v>3</v>
      </c>
    </row>
    <row r="150" spans="1:23" x14ac:dyDescent="0.25">
      <c r="A150" s="10" t="s">
        <v>44</v>
      </c>
      <c r="B150" s="11" t="s">
        <v>48</v>
      </c>
      <c r="C150" s="11">
        <v>43356</v>
      </c>
      <c r="D150" s="10">
        <v>20</v>
      </c>
      <c r="E150" s="10">
        <v>13.7</v>
      </c>
      <c r="F150" s="10">
        <v>0.6</v>
      </c>
      <c r="G150" s="10">
        <v>9.6999999999999993</v>
      </c>
      <c r="H150" s="10">
        <v>1.4</v>
      </c>
      <c r="I150" s="10">
        <v>19</v>
      </c>
      <c r="J150" s="10">
        <v>5.6</v>
      </c>
      <c r="K150" s="10">
        <v>14.4</v>
      </c>
      <c r="L150" s="10">
        <v>4.0999999999999996</v>
      </c>
      <c r="N150" s="27">
        <v>21</v>
      </c>
      <c r="O150" s="27"/>
      <c r="P150" s="27"/>
      <c r="Q150" s="27"/>
      <c r="R150" s="27"/>
      <c r="S150" s="27"/>
      <c r="T150" s="27"/>
      <c r="U150" s="27"/>
      <c r="V150" s="27"/>
      <c r="W150" s="27"/>
    </row>
    <row r="151" spans="1:23" x14ac:dyDescent="0.25">
      <c r="A151" s="10" t="s">
        <v>44</v>
      </c>
      <c r="B151" s="11" t="s">
        <v>48</v>
      </c>
      <c r="C151" s="11">
        <v>43356</v>
      </c>
      <c r="D151" s="10">
        <v>20</v>
      </c>
      <c r="E151" s="10">
        <v>14.9</v>
      </c>
      <c r="F151" s="10">
        <v>0.9</v>
      </c>
      <c r="G151" s="10">
        <v>12.9</v>
      </c>
      <c r="H151" s="10">
        <v>0.4</v>
      </c>
      <c r="I151" s="10">
        <v>13.9</v>
      </c>
      <c r="J151" s="10">
        <v>7.6</v>
      </c>
      <c r="K151" s="10">
        <v>12.3</v>
      </c>
      <c r="L151" s="10">
        <v>3.9</v>
      </c>
      <c r="N151" s="27">
        <v>22</v>
      </c>
      <c r="O151" s="27">
        <f>AVERAGE(E152:E154)</f>
        <v>12.366666666666665</v>
      </c>
      <c r="P151" s="27">
        <f t="shared" ref="P151:V151" si="40">AVERAGE(F152:F154)</f>
        <v>1.7333333333333334</v>
      </c>
      <c r="Q151" s="27">
        <f t="shared" si="40"/>
        <v>10.799999999999999</v>
      </c>
      <c r="R151" s="27">
        <f t="shared" si="40"/>
        <v>0.5</v>
      </c>
      <c r="S151" s="27">
        <f t="shared" si="40"/>
        <v>11.233333333333334</v>
      </c>
      <c r="T151" s="27">
        <f t="shared" si="40"/>
        <v>5.3999999999999995</v>
      </c>
      <c r="U151" s="27">
        <f t="shared" si="40"/>
        <v>10.733333333333333</v>
      </c>
      <c r="V151" s="27">
        <f t="shared" si="40"/>
        <v>3.2666666666666671</v>
      </c>
      <c r="W151" s="123">
        <v>3</v>
      </c>
    </row>
    <row r="152" spans="1:23" x14ac:dyDescent="0.25">
      <c r="A152" s="10" t="s">
        <v>44</v>
      </c>
      <c r="B152" s="11" t="s">
        <v>48</v>
      </c>
      <c r="C152" s="11">
        <v>43375</v>
      </c>
      <c r="D152" s="10">
        <v>22</v>
      </c>
      <c r="E152" s="10">
        <v>14.1</v>
      </c>
      <c r="F152" s="10">
        <v>2.2000000000000002</v>
      </c>
      <c r="G152" s="10">
        <v>7.2</v>
      </c>
      <c r="H152" s="10">
        <v>0.4</v>
      </c>
      <c r="I152" s="10">
        <v>11.9</v>
      </c>
      <c r="J152" s="10">
        <v>5.2</v>
      </c>
      <c r="K152" s="10">
        <v>12.2</v>
      </c>
      <c r="L152" s="10">
        <v>4</v>
      </c>
      <c r="N152" s="27">
        <v>23</v>
      </c>
      <c r="O152" s="27"/>
      <c r="P152" s="27"/>
      <c r="Q152" s="27"/>
      <c r="R152" s="27"/>
      <c r="S152" s="27"/>
      <c r="T152" s="27"/>
      <c r="U152" s="27"/>
      <c r="V152" s="27"/>
      <c r="W152" s="27"/>
    </row>
    <row r="153" spans="1:23" x14ac:dyDescent="0.25">
      <c r="A153" s="10" t="s">
        <v>44</v>
      </c>
      <c r="B153" s="11" t="s">
        <v>48</v>
      </c>
      <c r="C153" s="11">
        <v>43375</v>
      </c>
      <c r="D153" s="10">
        <v>22</v>
      </c>
      <c r="E153" s="10">
        <v>11.2</v>
      </c>
      <c r="F153" s="10">
        <v>1.8</v>
      </c>
      <c r="G153" s="10">
        <v>13.5</v>
      </c>
      <c r="H153" s="10">
        <v>0.6</v>
      </c>
      <c r="I153" s="10">
        <v>11.2</v>
      </c>
      <c r="J153" s="10">
        <v>5.7</v>
      </c>
      <c r="K153" s="10">
        <v>10.1</v>
      </c>
      <c r="L153" s="10">
        <v>3</v>
      </c>
      <c r="N153" s="27">
        <v>24</v>
      </c>
      <c r="O153" s="27"/>
      <c r="P153" s="27"/>
      <c r="Q153" s="27"/>
      <c r="R153" s="27"/>
      <c r="S153" s="27"/>
      <c r="T153" s="27"/>
      <c r="U153" s="27"/>
      <c r="V153" s="27"/>
      <c r="W153" s="27"/>
    </row>
    <row r="154" spans="1:23" x14ac:dyDescent="0.25">
      <c r="A154" s="10" t="s">
        <v>44</v>
      </c>
      <c r="B154" s="11" t="s">
        <v>48</v>
      </c>
      <c r="C154" s="11">
        <v>43375</v>
      </c>
      <c r="D154" s="10">
        <v>22</v>
      </c>
      <c r="E154" s="10">
        <v>11.8</v>
      </c>
      <c r="F154" s="10">
        <v>1.2</v>
      </c>
      <c r="G154" s="10">
        <v>11.7</v>
      </c>
      <c r="H154" s="10">
        <v>0.5</v>
      </c>
      <c r="I154" s="10">
        <v>10.6</v>
      </c>
      <c r="J154" s="10">
        <v>5.3</v>
      </c>
      <c r="K154" s="10">
        <v>9.9</v>
      </c>
      <c r="L154" s="10">
        <v>2.8</v>
      </c>
      <c r="N154" s="27">
        <v>25</v>
      </c>
      <c r="O154" s="27">
        <f>AVERAGE(E156:E157)</f>
        <v>20.149999999999999</v>
      </c>
      <c r="P154" s="27">
        <f t="shared" ref="P154:U154" si="41">AVERAGE(F156:F157)</f>
        <v>1.35</v>
      </c>
      <c r="Q154" s="27">
        <f t="shared" si="41"/>
        <v>12.850000000000001</v>
      </c>
      <c r="R154" s="27">
        <f t="shared" si="41"/>
        <v>0.4</v>
      </c>
      <c r="S154" s="27">
        <f t="shared" si="41"/>
        <v>23.7</v>
      </c>
      <c r="T154" s="27">
        <f t="shared" si="41"/>
        <v>14.8</v>
      </c>
      <c r="U154" s="27">
        <f t="shared" si="41"/>
        <v>14.8</v>
      </c>
      <c r="V154" s="27">
        <f>AVERAGE(L156:L157)</f>
        <v>4.3499999999999996</v>
      </c>
      <c r="W154" s="123">
        <v>2</v>
      </c>
    </row>
    <row r="155" spans="1:23" x14ac:dyDescent="0.25">
      <c r="A155" s="10" t="s">
        <v>44</v>
      </c>
      <c r="B155" s="11" t="s">
        <v>48</v>
      </c>
      <c r="C155" s="11">
        <v>43398</v>
      </c>
      <c r="D155" s="10">
        <v>25</v>
      </c>
      <c r="E155" s="10">
        <v>18.2</v>
      </c>
      <c r="F155" s="10">
        <v>3</v>
      </c>
      <c r="G155" s="10">
        <v>10.4</v>
      </c>
      <c r="H155" s="10">
        <v>1.1000000000000001</v>
      </c>
      <c r="I155" s="10">
        <v>8.6999999999999993</v>
      </c>
      <c r="J155" s="10">
        <v>6.1</v>
      </c>
      <c r="K155" s="10">
        <v>10.4</v>
      </c>
      <c r="L155" s="10">
        <v>4.7</v>
      </c>
      <c r="N155" s="27">
        <v>26</v>
      </c>
      <c r="O155" s="27"/>
      <c r="P155" s="27"/>
      <c r="Q155" s="27"/>
      <c r="R155" s="27"/>
      <c r="S155" s="27"/>
      <c r="T155" s="27"/>
      <c r="U155" s="27"/>
      <c r="V155" s="27"/>
      <c r="W155" s="27"/>
    </row>
    <row r="156" spans="1:23" x14ac:dyDescent="0.25">
      <c r="A156" s="10" t="s">
        <v>44</v>
      </c>
      <c r="B156" s="11" t="s">
        <v>48</v>
      </c>
      <c r="C156" s="11">
        <v>43398</v>
      </c>
      <c r="D156" s="10">
        <v>25</v>
      </c>
      <c r="E156" s="10">
        <v>17.399999999999999</v>
      </c>
      <c r="F156" s="10">
        <v>2</v>
      </c>
      <c r="G156" s="10">
        <v>8.9</v>
      </c>
      <c r="H156" s="10">
        <v>0.2</v>
      </c>
      <c r="I156" s="10">
        <v>24.9</v>
      </c>
      <c r="J156" s="10">
        <v>18.100000000000001</v>
      </c>
      <c r="K156" s="10">
        <v>14.4</v>
      </c>
      <c r="L156" s="10">
        <v>5.0999999999999996</v>
      </c>
      <c r="N156" s="27">
        <v>27</v>
      </c>
      <c r="O156" s="27"/>
      <c r="P156" s="27"/>
      <c r="Q156" s="27"/>
      <c r="R156" s="27"/>
      <c r="S156" s="27"/>
      <c r="T156" s="27"/>
      <c r="U156" s="27"/>
      <c r="V156" s="27"/>
      <c r="W156" s="27"/>
    </row>
    <row r="157" spans="1:23" x14ac:dyDescent="0.25">
      <c r="A157" s="10" t="s">
        <v>44</v>
      </c>
      <c r="B157" s="11" t="s">
        <v>48</v>
      </c>
      <c r="C157" s="11">
        <v>43398</v>
      </c>
      <c r="D157" s="10">
        <v>25</v>
      </c>
      <c r="E157" s="10">
        <v>22.9</v>
      </c>
      <c r="F157" s="10">
        <v>0.7</v>
      </c>
      <c r="G157" s="10">
        <v>16.8</v>
      </c>
      <c r="H157" s="10">
        <v>0.6</v>
      </c>
      <c r="I157" s="10">
        <v>22.5</v>
      </c>
      <c r="J157" s="10">
        <v>11.5</v>
      </c>
      <c r="K157" s="10">
        <v>15.2</v>
      </c>
      <c r="L157" s="10">
        <v>3.6</v>
      </c>
      <c r="N157" s="27">
        <v>28</v>
      </c>
      <c r="O157" s="27"/>
      <c r="P157" s="27"/>
      <c r="Q157" s="27"/>
      <c r="R157" s="27"/>
      <c r="S157" s="27"/>
      <c r="T157" s="27"/>
      <c r="U157" s="27"/>
      <c r="V157" s="27"/>
      <c r="W157" s="27"/>
    </row>
    <row r="158" spans="1:23" x14ac:dyDescent="0.25">
      <c r="A158" s="10" t="s">
        <v>44</v>
      </c>
      <c r="B158" s="11" t="s">
        <v>48</v>
      </c>
      <c r="C158" s="11">
        <v>43427</v>
      </c>
      <c r="D158" s="10">
        <v>30</v>
      </c>
      <c r="E158" s="10">
        <v>12.7</v>
      </c>
      <c r="F158" s="10">
        <v>0.6</v>
      </c>
      <c r="G158" s="10">
        <v>9.1999999999999993</v>
      </c>
      <c r="H158" s="10">
        <v>0.6</v>
      </c>
      <c r="I158" s="10">
        <v>21.9</v>
      </c>
      <c r="J158" s="10">
        <v>11.6</v>
      </c>
      <c r="K158" s="10">
        <v>13</v>
      </c>
      <c r="L158" s="10">
        <v>3.7</v>
      </c>
      <c r="N158" s="27">
        <v>29</v>
      </c>
      <c r="O158" s="27"/>
      <c r="P158" s="27"/>
      <c r="Q158" s="27"/>
      <c r="R158" s="27"/>
      <c r="S158" s="27"/>
      <c r="T158" s="27"/>
      <c r="U158" s="27"/>
      <c r="V158" s="27"/>
      <c r="W158" s="27"/>
    </row>
    <row r="159" spans="1:23" x14ac:dyDescent="0.25">
      <c r="A159" s="10" t="s">
        <v>44</v>
      </c>
      <c r="B159" s="11" t="s">
        <v>48</v>
      </c>
      <c r="C159" s="11">
        <v>43427</v>
      </c>
      <c r="D159" s="10">
        <v>30</v>
      </c>
      <c r="E159" s="10">
        <v>14.1</v>
      </c>
      <c r="F159" s="10">
        <v>3.6</v>
      </c>
      <c r="G159" s="10">
        <v>9.3000000000000007</v>
      </c>
      <c r="H159" s="10">
        <v>0.7</v>
      </c>
      <c r="I159" s="10">
        <v>9.8000000000000007</v>
      </c>
      <c r="J159" s="10">
        <v>4.5</v>
      </c>
      <c r="K159" s="10">
        <v>9.6</v>
      </c>
      <c r="L159" s="10">
        <v>4.5</v>
      </c>
      <c r="N159" s="27">
        <v>30</v>
      </c>
      <c r="O159" s="27">
        <f>AVERAGE(E158:E160)</f>
        <v>15.033333333333331</v>
      </c>
      <c r="P159" s="27">
        <f t="shared" ref="P159:V159" si="42">AVERAGE(F158:F160)</f>
        <v>1.9333333333333336</v>
      </c>
      <c r="Q159" s="27">
        <f t="shared" si="42"/>
        <v>9.0666666666666664</v>
      </c>
      <c r="R159" s="27">
        <f t="shared" si="42"/>
        <v>0.66666666666666663</v>
      </c>
      <c r="S159" s="27">
        <f t="shared" si="42"/>
        <v>14.233333333333334</v>
      </c>
      <c r="T159" s="27">
        <f t="shared" si="42"/>
        <v>8.1</v>
      </c>
      <c r="U159" s="27">
        <f t="shared" si="42"/>
        <v>11</v>
      </c>
      <c r="V159" s="27">
        <f t="shared" si="42"/>
        <v>3.8333333333333335</v>
      </c>
      <c r="W159" s="27">
        <v>3</v>
      </c>
    </row>
    <row r="160" spans="1:23" x14ac:dyDescent="0.25">
      <c r="A160" s="10" t="s">
        <v>44</v>
      </c>
      <c r="B160" s="11" t="s">
        <v>48</v>
      </c>
      <c r="C160" s="11">
        <v>43427</v>
      </c>
      <c r="D160" s="10">
        <v>30</v>
      </c>
      <c r="E160" s="10">
        <v>18.3</v>
      </c>
      <c r="F160" s="10">
        <v>1.6</v>
      </c>
      <c r="G160" s="10">
        <v>8.6999999999999993</v>
      </c>
      <c r="H160" s="10">
        <v>0.7</v>
      </c>
      <c r="I160" s="10">
        <v>11</v>
      </c>
      <c r="J160" s="10">
        <v>8.1999999999999993</v>
      </c>
      <c r="K160" s="10">
        <v>10.4</v>
      </c>
      <c r="L160" s="10">
        <v>3.3</v>
      </c>
      <c r="N160" s="27">
        <v>31</v>
      </c>
      <c r="O160" s="27">
        <f>AVERAGE(E161:E163)</f>
        <v>26.7</v>
      </c>
      <c r="P160" s="27">
        <f t="shared" ref="P160:V160" si="43">AVERAGE(F161:F163)</f>
        <v>2.0333333333333332</v>
      </c>
      <c r="Q160" s="27">
        <f t="shared" si="43"/>
        <v>9.7999999999999989</v>
      </c>
      <c r="R160" s="27">
        <f t="shared" si="43"/>
        <v>1</v>
      </c>
      <c r="S160" s="27">
        <f t="shared" si="43"/>
        <v>19.866666666666664</v>
      </c>
      <c r="T160" s="27">
        <f t="shared" si="43"/>
        <v>10.766666666666666</v>
      </c>
      <c r="U160" s="27">
        <f t="shared" si="43"/>
        <v>13.233333333333334</v>
      </c>
      <c r="V160" s="27">
        <f t="shared" si="43"/>
        <v>6.0333333333333341</v>
      </c>
      <c r="W160" s="27">
        <v>3</v>
      </c>
    </row>
    <row r="161" spans="1:23" x14ac:dyDescent="0.25">
      <c r="A161" s="10" t="s">
        <v>44</v>
      </c>
      <c r="B161" s="11" t="s">
        <v>48</v>
      </c>
      <c r="C161" s="11">
        <v>43439</v>
      </c>
      <c r="D161" s="10">
        <v>31</v>
      </c>
      <c r="E161" s="10">
        <v>19.3</v>
      </c>
      <c r="F161" s="10">
        <v>2.6</v>
      </c>
      <c r="G161" s="10">
        <v>10.1</v>
      </c>
      <c r="H161" s="10">
        <v>1.3</v>
      </c>
      <c r="I161" s="10">
        <v>14.3</v>
      </c>
      <c r="J161" s="10">
        <v>7.9</v>
      </c>
      <c r="K161" s="10">
        <v>12.1</v>
      </c>
      <c r="L161" s="10">
        <v>5</v>
      </c>
      <c r="N161" s="27">
        <v>32</v>
      </c>
      <c r="O161" s="27"/>
      <c r="P161" s="27"/>
      <c r="Q161" s="27"/>
      <c r="R161" s="27"/>
      <c r="S161" s="27"/>
      <c r="T161" s="27"/>
      <c r="U161" s="27"/>
      <c r="V161" s="27"/>
      <c r="W161" s="27"/>
    </row>
    <row r="162" spans="1:23" x14ac:dyDescent="0.25">
      <c r="A162" s="10" t="s">
        <v>44</v>
      </c>
      <c r="B162" s="11" t="s">
        <v>48</v>
      </c>
      <c r="C162" s="11">
        <v>43439</v>
      </c>
      <c r="D162" s="10">
        <v>31</v>
      </c>
      <c r="E162" s="10">
        <v>25.5</v>
      </c>
      <c r="F162" s="10">
        <v>2</v>
      </c>
      <c r="G162" s="10">
        <v>10.4</v>
      </c>
      <c r="H162" s="10">
        <v>0.7</v>
      </c>
      <c r="I162" s="10">
        <v>19.5</v>
      </c>
      <c r="J162" s="10">
        <v>12.9</v>
      </c>
      <c r="K162" s="10">
        <v>13.5</v>
      </c>
      <c r="L162" s="10">
        <v>5.5</v>
      </c>
      <c r="N162" s="27">
        <v>33</v>
      </c>
      <c r="O162" s="27">
        <f>AVERAGE(E164:E166)</f>
        <v>18.033333333333335</v>
      </c>
      <c r="P162" s="27">
        <f t="shared" ref="P162:V162" si="44">AVERAGE(F164:F166)</f>
        <v>5.7666666666666666</v>
      </c>
      <c r="Q162" s="27">
        <f t="shared" si="44"/>
        <v>17.399999999999999</v>
      </c>
      <c r="R162" s="27">
        <f t="shared" si="44"/>
        <v>1.6666666666666667</v>
      </c>
      <c r="S162" s="27">
        <f t="shared" si="44"/>
        <v>22.900000000000002</v>
      </c>
      <c r="T162" s="27">
        <f t="shared" si="44"/>
        <v>12.833333333333334</v>
      </c>
      <c r="U162" s="27">
        <f t="shared" si="44"/>
        <v>19.266666666666666</v>
      </c>
      <c r="V162" s="27">
        <f t="shared" si="44"/>
        <v>5.8</v>
      </c>
      <c r="W162" s="27">
        <v>3</v>
      </c>
    </row>
    <row r="163" spans="1:23" x14ac:dyDescent="0.25">
      <c r="A163" s="10" t="s">
        <v>44</v>
      </c>
      <c r="B163" s="11" t="s">
        <v>48</v>
      </c>
      <c r="C163" s="11">
        <v>43439</v>
      </c>
      <c r="D163" s="10">
        <v>31</v>
      </c>
      <c r="E163" s="10">
        <v>35.299999999999997</v>
      </c>
      <c r="F163" s="10">
        <v>1.5</v>
      </c>
      <c r="G163" s="10">
        <v>8.9</v>
      </c>
      <c r="H163" s="10">
        <v>1</v>
      </c>
      <c r="I163" s="10">
        <v>25.8</v>
      </c>
      <c r="J163" s="10">
        <v>11.5</v>
      </c>
      <c r="K163" s="10">
        <v>14.1</v>
      </c>
      <c r="L163" s="10">
        <v>7.6</v>
      </c>
      <c r="N163" s="27">
        <v>34</v>
      </c>
      <c r="O163" s="27"/>
      <c r="P163" s="27"/>
      <c r="Q163" s="27"/>
      <c r="R163" s="27"/>
      <c r="S163" s="27"/>
      <c r="T163" s="27"/>
      <c r="U163" s="27"/>
      <c r="V163" s="27"/>
      <c r="W163" s="27"/>
    </row>
    <row r="164" spans="1:23" x14ac:dyDescent="0.25">
      <c r="A164" s="10" t="s">
        <v>44</v>
      </c>
      <c r="B164" s="11" t="s">
        <v>48</v>
      </c>
      <c r="C164" s="11">
        <v>43452</v>
      </c>
      <c r="D164" s="10">
        <v>33</v>
      </c>
      <c r="E164" s="10">
        <v>23.8</v>
      </c>
      <c r="F164" s="10">
        <v>6.5</v>
      </c>
      <c r="G164" s="10">
        <v>16.399999999999999</v>
      </c>
      <c r="H164" s="10">
        <v>2.2000000000000002</v>
      </c>
      <c r="I164" s="10">
        <v>22.1</v>
      </c>
      <c r="J164" s="10">
        <v>13.5</v>
      </c>
      <c r="K164" s="10">
        <v>21</v>
      </c>
      <c r="L164" s="10">
        <v>7.2</v>
      </c>
      <c r="N164" s="27">
        <v>35</v>
      </c>
      <c r="O164" s="27">
        <f>AVERAGE(E167:E169)</f>
        <v>22.9</v>
      </c>
      <c r="P164" s="27">
        <f t="shared" ref="P164:V164" si="45">AVERAGE(F167:F169)</f>
        <v>1.6</v>
      </c>
      <c r="Q164" s="27">
        <f t="shared" si="45"/>
        <v>8.4</v>
      </c>
      <c r="R164" s="27">
        <f t="shared" si="45"/>
        <v>1.7999999999999998</v>
      </c>
      <c r="S164" s="27">
        <f t="shared" si="45"/>
        <v>19.233333333333334</v>
      </c>
      <c r="T164" s="27">
        <f t="shared" si="45"/>
        <v>7.5666666666666673</v>
      </c>
      <c r="U164" s="27">
        <f t="shared" si="45"/>
        <v>9.6999999999999993</v>
      </c>
      <c r="V164" s="27">
        <f t="shared" si="45"/>
        <v>6.666666666666667</v>
      </c>
      <c r="W164" s="27" t="s">
        <v>60</v>
      </c>
    </row>
    <row r="165" spans="1:23" x14ac:dyDescent="0.25">
      <c r="A165" s="10" t="s">
        <v>44</v>
      </c>
      <c r="B165" s="11" t="s">
        <v>48</v>
      </c>
      <c r="C165" s="11">
        <v>43452</v>
      </c>
      <c r="D165" s="10">
        <v>33</v>
      </c>
      <c r="E165" s="10">
        <v>21.4</v>
      </c>
      <c r="F165" s="10">
        <v>4.8</v>
      </c>
      <c r="G165" s="10">
        <v>19.2</v>
      </c>
      <c r="H165" s="10">
        <v>1</v>
      </c>
      <c r="I165" s="10">
        <v>22.4</v>
      </c>
      <c r="J165" s="10">
        <v>12.1</v>
      </c>
      <c r="K165" s="10">
        <v>18</v>
      </c>
      <c r="L165" s="10">
        <v>5.3</v>
      </c>
      <c r="N165" s="27">
        <v>36</v>
      </c>
      <c r="O165" s="27"/>
      <c r="P165" s="27"/>
      <c r="Q165" s="27"/>
      <c r="R165" s="27"/>
      <c r="S165" s="27"/>
      <c r="T165" s="27"/>
      <c r="U165" s="27"/>
      <c r="V165" s="27"/>
      <c r="W165" s="27"/>
    </row>
    <row r="166" spans="1:23" x14ac:dyDescent="0.25">
      <c r="A166" s="10" t="s">
        <v>44</v>
      </c>
      <c r="B166" s="11" t="s">
        <v>48</v>
      </c>
      <c r="C166" s="11">
        <v>43452</v>
      </c>
      <c r="D166" s="10">
        <v>33</v>
      </c>
      <c r="E166" s="10">
        <v>8.9</v>
      </c>
      <c r="F166" s="10">
        <v>6</v>
      </c>
      <c r="G166" s="10">
        <v>16.600000000000001</v>
      </c>
      <c r="H166" s="10">
        <v>1.8</v>
      </c>
      <c r="I166" s="10">
        <v>24.2</v>
      </c>
      <c r="J166" s="10">
        <v>12.9</v>
      </c>
      <c r="K166" s="10">
        <v>18.8</v>
      </c>
      <c r="L166" s="10">
        <v>4.9000000000000004</v>
      </c>
      <c r="N166" s="27">
        <v>37</v>
      </c>
      <c r="O166" s="27">
        <f>AVERAGE(E170:E172)</f>
        <v>20.066666666666666</v>
      </c>
      <c r="P166" s="27">
        <f t="shared" ref="P166:V166" si="46">AVERAGE(F170:F172)</f>
        <v>2.0333333333333332</v>
      </c>
      <c r="Q166" s="27">
        <f t="shared" si="46"/>
        <v>11.866666666666667</v>
      </c>
      <c r="R166" s="27">
        <f t="shared" si="46"/>
        <v>0.70000000000000007</v>
      </c>
      <c r="S166" s="27">
        <f t="shared" si="46"/>
        <v>18.166666666666668</v>
      </c>
      <c r="T166" s="27">
        <f t="shared" si="46"/>
        <v>6.9333333333333327</v>
      </c>
      <c r="U166" s="27">
        <f t="shared" si="46"/>
        <v>16.033333333333335</v>
      </c>
      <c r="V166" s="27">
        <f t="shared" si="46"/>
        <v>4.9333333333333327</v>
      </c>
      <c r="W166" s="27">
        <v>3</v>
      </c>
    </row>
    <row r="167" spans="1:23" x14ac:dyDescent="0.25">
      <c r="A167" s="10" t="s">
        <v>44</v>
      </c>
      <c r="B167" s="11" t="s">
        <v>48</v>
      </c>
      <c r="C167" s="11">
        <v>43461</v>
      </c>
      <c r="D167" s="10">
        <v>35</v>
      </c>
      <c r="E167" s="10">
        <v>22.3</v>
      </c>
      <c r="F167" s="10">
        <v>2.1</v>
      </c>
      <c r="G167" s="10">
        <v>10.9</v>
      </c>
      <c r="H167" s="10">
        <v>2.4</v>
      </c>
      <c r="I167" s="10">
        <v>18.3</v>
      </c>
      <c r="J167" s="10">
        <v>7</v>
      </c>
      <c r="K167" s="10">
        <v>9.9</v>
      </c>
      <c r="L167" s="10">
        <v>5.9</v>
      </c>
      <c r="N167" s="27">
        <v>38</v>
      </c>
      <c r="O167" s="27"/>
      <c r="P167" s="27"/>
      <c r="Q167" s="27"/>
      <c r="R167" s="27"/>
      <c r="S167" s="27"/>
      <c r="T167" s="27"/>
      <c r="U167" s="27"/>
      <c r="V167" s="27"/>
      <c r="W167" s="27"/>
    </row>
    <row r="168" spans="1:23" x14ac:dyDescent="0.25">
      <c r="A168" s="10" t="s">
        <v>44</v>
      </c>
      <c r="B168" s="11" t="s">
        <v>48</v>
      </c>
      <c r="C168" s="11">
        <v>43461</v>
      </c>
      <c r="D168" s="10">
        <v>35</v>
      </c>
      <c r="E168" s="10"/>
      <c r="F168" s="10"/>
      <c r="G168" s="10"/>
      <c r="H168" s="10"/>
      <c r="I168" s="10">
        <v>18.3</v>
      </c>
      <c r="J168" s="10">
        <v>8.3000000000000007</v>
      </c>
      <c r="K168" s="10">
        <v>8.5</v>
      </c>
      <c r="L168" s="10">
        <v>6.5</v>
      </c>
      <c r="N168" s="27">
        <v>39</v>
      </c>
      <c r="O168" s="27"/>
      <c r="P168" s="27"/>
      <c r="Q168" s="27"/>
      <c r="R168" s="27"/>
      <c r="S168" s="27"/>
      <c r="T168" s="27"/>
      <c r="U168" s="27"/>
      <c r="V168" s="27"/>
      <c r="W168" s="27"/>
    </row>
    <row r="169" spans="1:23" x14ac:dyDescent="0.25">
      <c r="A169" s="10" t="s">
        <v>44</v>
      </c>
      <c r="B169" s="11" t="s">
        <v>48</v>
      </c>
      <c r="C169" s="11">
        <v>43461</v>
      </c>
      <c r="D169" s="10">
        <v>35</v>
      </c>
      <c r="E169" s="10">
        <v>23.5</v>
      </c>
      <c r="F169" s="10">
        <v>1.1000000000000001</v>
      </c>
      <c r="G169" s="10">
        <v>5.9</v>
      </c>
      <c r="H169" s="10">
        <v>1.2</v>
      </c>
      <c r="I169" s="10">
        <v>21.1</v>
      </c>
      <c r="J169" s="10">
        <v>7.4</v>
      </c>
      <c r="K169" s="10">
        <v>10.7</v>
      </c>
      <c r="L169" s="10">
        <v>7.6</v>
      </c>
      <c r="N169" s="27">
        <v>40</v>
      </c>
      <c r="O169" s="27"/>
      <c r="P169" s="27"/>
      <c r="Q169" s="27"/>
      <c r="R169" s="27"/>
      <c r="S169" s="27"/>
      <c r="T169" s="27"/>
      <c r="U169" s="27"/>
      <c r="V169" s="27"/>
      <c r="W169" s="27"/>
    </row>
    <row r="170" spans="1:23" x14ac:dyDescent="0.25">
      <c r="A170" s="10" t="s">
        <v>44</v>
      </c>
      <c r="B170" s="11" t="s">
        <v>48</v>
      </c>
      <c r="C170" s="11">
        <v>43480</v>
      </c>
      <c r="D170" s="10">
        <v>37</v>
      </c>
      <c r="E170" s="10">
        <v>20.6</v>
      </c>
      <c r="F170" s="10">
        <v>2.4</v>
      </c>
      <c r="G170" s="10">
        <v>7.7</v>
      </c>
      <c r="H170" s="10">
        <v>0.3</v>
      </c>
      <c r="I170" s="10">
        <v>18.5</v>
      </c>
      <c r="J170" s="10">
        <v>6.1</v>
      </c>
      <c r="K170" s="10">
        <v>13.3</v>
      </c>
      <c r="L170" s="10">
        <v>4.9000000000000004</v>
      </c>
      <c r="N170" s="27">
        <v>41</v>
      </c>
      <c r="O170" s="27"/>
      <c r="P170" s="27"/>
      <c r="Q170" s="27"/>
      <c r="R170" s="27"/>
      <c r="S170" s="27"/>
      <c r="T170" s="27"/>
      <c r="U170" s="27"/>
      <c r="V170" s="27"/>
      <c r="W170" s="27"/>
    </row>
    <row r="171" spans="1:23" x14ac:dyDescent="0.25">
      <c r="A171" s="10" t="s">
        <v>44</v>
      </c>
      <c r="B171" s="11" t="s">
        <v>48</v>
      </c>
      <c r="C171" s="11">
        <v>43480</v>
      </c>
      <c r="D171" s="10">
        <v>37</v>
      </c>
      <c r="E171" s="10">
        <v>19</v>
      </c>
      <c r="F171" s="10">
        <v>1.6</v>
      </c>
      <c r="G171" s="10">
        <v>13.5</v>
      </c>
      <c r="H171" s="10">
        <v>1</v>
      </c>
      <c r="I171" s="10">
        <v>18.2</v>
      </c>
      <c r="J171" s="10">
        <v>5.5</v>
      </c>
      <c r="K171" s="10">
        <v>17.100000000000001</v>
      </c>
      <c r="L171" s="10">
        <v>4.3</v>
      </c>
    </row>
    <row r="172" spans="1:23" x14ac:dyDescent="0.25">
      <c r="A172" s="10" t="s">
        <v>44</v>
      </c>
      <c r="B172" s="11" t="s">
        <v>48</v>
      </c>
      <c r="C172" s="11">
        <v>43480</v>
      </c>
      <c r="D172" s="10">
        <v>37</v>
      </c>
      <c r="E172" s="10">
        <v>20.6</v>
      </c>
      <c r="F172" s="10">
        <v>2.1</v>
      </c>
      <c r="G172" s="10">
        <v>14.4</v>
      </c>
      <c r="H172" s="10">
        <v>0.8</v>
      </c>
      <c r="I172" s="10">
        <v>17.8</v>
      </c>
      <c r="J172" s="10">
        <v>9.1999999999999993</v>
      </c>
      <c r="K172" s="10">
        <v>17.7</v>
      </c>
      <c r="L172" s="10">
        <v>5.6</v>
      </c>
    </row>
    <row r="173" spans="1:23" x14ac:dyDescent="0.25">
      <c r="A173" s="16" t="s">
        <v>45</v>
      </c>
      <c r="B173" s="11" t="s">
        <v>49</v>
      </c>
      <c r="C173" s="24">
        <v>43084</v>
      </c>
      <c r="D173" s="16">
        <v>17</v>
      </c>
      <c r="E173" s="18">
        <v>20.3</v>
      </c>
      <c r="F173" s="18">
        <v>4.7</v>
      </c>
      <c r="G173" s="18">
        <v>19.600000000000001</v>
      </c>
      <c r="H173" s="18">
        <v>1.7</v>
      </c>
      <c r="I173" s="18">
        <v>22.3</v>
      </c>
      <c r="J173" s="18">
        <v>12.1</v>
      </c>
      <c r="K173" s="18">
        <v>17.7</v>
      </c>
      <c r="L173" s="18">
        <v>6.4</v>
      </c>
      <c r="N173" s="27" t="s">
        <v>45</v>
      </c>
      <c r="O173" s="27" t="s">
        <v>51</v>
      </c>
      <c r="P173" s="27" t="s">
        <v>52</v>
      </c>
      <c r="Q173" s="27" t="s">
        <v>50</v>
      </c>
      <c r="R173" s="27" t="s">
        <v>53</v>
      </c>
      <c r="S173" s="27" t="s">
        <v>54</v>
      </c>
      <c r="T173" s="27" t="s">
        <v>55</v>
      </c>
      <c r="U173" s="27" t="s">
        <v>56</v>
      </c>
      <c r="V173" s="27" t="s">
        <v>57</v>
      </c>
      <c r="W173" s="59" t="s">
        <v>36</v>
      </c>
    </row>
    <row r="174" spans="1:23" x14ac:dyDescent="0.25">
      <c r="A174" s="16" t="s">
        <v>45</v>
      </c>
      <c r="B174" s="11" t="s">
        <v>49</v>
      </c>
      <c r="C174" s="24">
        <v>43084</v>
      </c>
      <c r="D174" s="16">
        <v>17</v>
      </c>
      <c r="E174" s="18">
        <v>20.8</v>
      </c>
      <c r="F174" s="18">
        <v>5.2</v>
      </c>
      <c r="G174" s="18">
        <v>17.2</v>
      </c>
      <c r="H174" s="18">
        <v>1.8</v>
      </c>
      <c r="I174" s="18">
        <v>24.8</v>
      </c>
      <c r="J174" s="18">
        <v>14.6</v>
      </c>
      <c r="K174" s="18">
        <v>16.5</v>
      </c>
      <c r="L174" s="18">
        <v>4.7</v>
      </c>
      <c r="N174" s="27">
        <v>17</v>
      </c>
      <c r="O174" s="124">
        <f>AVERAGE(E173:E174)</f>
        <v>20.55</v>
      </c>
      <c r="P174" s="124">
        <f t="shared" ref="P174:V174" si="47">AVERAGE(F173:F174)</f>
        <v>4.95</v>
      </c>
      <c r="Q174" s="124">
        <f t="shared" si="47"/>
        <v>18.399999999999999</v>
      </c>
      <c r="R174" s="124">
        <f t="shared" si="47"/>
        <v>1.75</v>
      </c>
      <c r="S174" s="124">
        <f t="shared" si="47"/>
        <v>23.55</v>
      </c>
      <c r="T174" s="124">
        <f t="shared" si="47"/>
        <v>13.35</v>
      </c>
      <c r="U174" s="124">
        <f t="shared" si="47"/>
        <v>17.100000000000001</v>
      </c>
      <c r="V174" s="124">
        <f t="shared" si="47"/>
        <v>5.5500000000000007</v>
      </c>
      <c r="W174" s="27">
        <v>2</v>
      </c>
    </row>
    <row r="175" spans="1:23" x14ac:dyDescent="0.25">
      <c r="A175" s="16" t="s">
        <v>45</v>
      </c>
      <c r="B175" s="11" t="s">
        <v>49</v>
      </c>
      <c r="C175" s="24">
        <v>43087</v>
      </c>
      <c r="D175" s="16">
        <v>18</v>
      </c>
      <c r="E175" s="18">
        <v>19.600000000000001</v>
      </c>
      <c r="F175" s="18">
        <v>3.4</v>
      </c>
      <c r="G175" s="18">
        <v>17.100000000000001</v>
      </c>
      <c r="H175" s="18">
        <v>2.1</v>
      </c>
      <c r="I175" s="18">
        <v>13.9</v>
      </c>
      <c r="J175" s="18">
        <v>7.2</v>
      </c>
      <c r="K175" s="18">
        <v>20</v>
      </c>
      <c r="L175" s="18">
        <v>11</v>
      </c>
      <c r="N175" s="27">
        <v>18</v>
      </c>
      <c r="O175" s="27">
        <f>AVERAGE(Tableau63[[#This Row],[Kidney
Mean intra ]])</f>
        <v>19.600000000000001</v>
      </c>
      <c r="P175" s="27">
        <f>AVERAGE(Tableau63[[#This Row],[Kidney
SD intra]])</f>
        <v>3.4</v>
      </c>
      <c r="Q175" s="27">
        <f>AVERAGE(Tableau63[[#This Row],[Pancreas 
Mean intra]])</f>
        <v>17.100000000000001</v>
      </c>
      <c r="R175" s="27">
        <f>AVERAGE(Tableau63[[#This Row],[Pancreas 
SD intra]])</f>
        <v>2.1</v>
      </c>
      <c r="S175" s="27">
        <f>AVERAGE(Tableau63[[#This Row],[Kidney
Mean total]])</f>
        <v>13.9</v>
      </c>
      <c r="T175" s="27">
        <f>AVERAGE(Tableau63[[#This Row],[Kidney
SD total]])</f>
        <v>7.2</v>
      </c>
      <c r="U175" s="27">
        <f>AVERAGE(Tableau63[[#This Row],[Pancreas
 Mean total]])</f>
        <v>20</v>
      </c>
      <c r="V175" s="27">
        <f>AVERAGE(Tableau63[[#This Row],[Pancreas
SD Total]])</f>
        <v>11</v>
      </c>
      <c r="W175" s="27">
        <v>1</v>
      </c>
    </row>
    <row r="176" spans="1:23" x14ac:dyDescent="0.25">
      <c r="A176" s="16" t="s">
        <v>45</v>
      </c>
      <c r="B176" s="11" t="s">
        <v>49</v>
      </c>
      <c r="C176" s="24">
        <v>43091</v>
      </c>
      <c r="D176" s="16">
        <v>19</v>
      </c>
      <c r="E176" s="18">
        <v>20.6</v>
      </c>
      <c r="F176" s="18">
        <v>2.2000000000000002</v>
      </c>
      <c r="G176" s="18">
        <v>7.8</v>
      </c>
      <c r="H176" s="18">
        <v>0.6</v>
      </c>
      <c r="I176" s="18">
        <v>17</v>
      </c>
      <c r="J176" s="18">
        <v>6.6</v>
      </c>
      <c r="K176" s="18">
        <v>9.1</v>
      </c>
      <c r="L176" s="18">
        <v>3.1</v>
      </c>
      <c r="N176" s="27">
        <v>19</v>
      </c>
      <c r="O176" s="124">
        <f>AVERAGE(E176:E177)</f>
        <v>20.399999999999999</v>
      </c>
      <c r="P176" s="124">
        <f t="shared" ref="P176:V176" si="48">AVERAGE(F176:F177)</f>
        <v>3.3000000000000003</v>
      </c>
      <c r="Q176" s="124">
        <f t="shared" si="48"/>
        <v>7.85</v>
      </c>
      <c r="R176" s="124">
        <f t="shared" si="48"/>
        <v>0.75</v>
      </c>
      <c r="S176" s="124">
        <f t="shared" si="48"/>
        <v>16.75</v>
      </c>
      <c r="T176" s="124">
        <f t="shared" si="48"/>
        <v>6.9499999999999993</v>
      </c>
      <c r="U176" s="124">
        <f t="shared" si="48"/>
        <v>10.1</v>
      </c>
      <c r="V176" s="124">
        <f t="shared" si="48"/>
        <v>3.5999999999999996</v>
      </c>
      <c r="W176" s="27">
        <v>2</v>
      </c>
    </row>
    <row r="177" spans="1:23" x14ac:dyDescent="0.25">
      <c r="A177" s="16" t="s">
        <v>45</v>
      </c>
      <c r="B177" s="11" t="s">
        <v>49</v>
      </c>
      <c r="C177" s="24">
        <v>43091</v>
      </c>
      <c r="D177" s="16">
        <v>19</v>
      </c>
      <c r="E177" s="18">
        <v>20.2</v>
      </c>
      <c r="F177" s="18">
        <v>4.4000000000000004</v>
      </c>
      <c r="G177" s="18">
        <v>7.9</v>
      </c>
      <c r="H177" s="18">
        <v>0.9</v>
      </c>
      <c r="I177" s="18">
        <v>16.5</v>
      </c>
      <c r="J177" s="18">
        <v>7.3</v>
      </c>
      <c r="K177" s="18">
        <v>11.1</v>
      </c>
      <c r="L177" s="18">
        <v>4.0999999999999996</v>
      </c>
      <c r="N177" s="27">
        <v>20</v>
      </c>
      <c r="O177" s="27"/>
      <c r="P177" s="27"/>
      <c r="Q177" s="27"/>
      <c r="R177" s="27"/>
      <c r="S177" s="27"/>
      <c r="T177" s="27"/>
      <c r="U177" s="27"/>
      <c r="V177" s="27"/>
      <c r="W177" s="27"/>
    </row>
    <row r="178" spans="1:23" x14ac:dyDescent="0.25">
      <c r="A178" s="16" t="s">
        <v>45</v>
      </c>
      <c r="B178" s="11" t="s">
        <v>49</v>
      </c>
      <c r="C178" s="24">
        <v>43122</v>
      </c>
      <c r="D178" s="16">
        <v>23</v>
      </c>
      <c r="E178" s="18">
        <v>18.7</v>
      </c>
      <c r="F178" s="18">
        <v>0.7</v>
      </c>
      <c r="G178" s="18">
        <v>11.6</v>
      </c>
      <c r="H178" s="18">
        <v>1</v>
      </c>
      <c r="I178" s="18">
        <v>10.9</v>
      </c>
      <c r="J178" s="18">
        <v>3.9</v>
      </c>
      <c r="K178" s="18">
        <v>9.5</v>
      </c>
      <c r="L178" s="18">
        <v>2.4</v>
      </c>
      <c r="N178" s="27">
        <v>21</v>
      </c>
      <c r="O178" s="27"/>
      <c r="P178" s="27"/>
      <c r="Q178" s="27"/>
      <c r="R178" s="27"/>
      <c r="S178" s="27"/>
      <c r="T178" s="27"/>
      <c r="U178" s="27"/>
      <c r="V178" s="27"/>
      <c r="W178" s="27"/>
    </row>
    <row r="179" spans="1:23" x14ac:dyDescent="0.25">
      <c r="A179" s="16" t="s">
        <v>45</v>
      </c>
      <c r="B179" s="11" t="s">
        <v>49</v>
      </c>
      <c r="C179" s="24">
        <v>43122</v>
      </c>
      <c r="D179" s="16">
        <v>23</v>
      </c>
      <c r="E179" s="18">
        <v>20.100000000000001</v>
      </c>
      <c r="F179" s="18">
        <v>4.9000000000000004</v>
      </c>
      <c r="G179" s="18">
        <v>10.3</v>
      </c>
      <c r="H179" s="18">
        <v>1.3</v>
      </c>
      <c r="I179" s="18">
        <v>10.3</v>
      </c>
      <c r="J179" s="18">
        <v>3.7</v>
      </c>
      <c r="K179" s="18">
        <v>9.4</v>
      </c>
      <c r="L179" s="18">
        <v>2.4</v>
      </c>
      <c r="N179" s="27">
        <v>22</v>
      </c>
      <c r="O179" s="27"/>
      <c r="P179" s="27"/>
      <c r="Q179" s="27"/>
      <c r="R179" s="27"/>
      <c r="S179" s="27"/>
      <c r="T179" s="27"/>
      <c r="U179" s="27"/>
      <c r="V179" s="27"/>
      <c r="W179" s="123"/>
    </row>
    <row r="180" spans="1:23" x14ac:dyDescent="0.25">
      <c r="A180" s="16" t="s">
        <v>45</v>
      </c>
      <c r="B180" s="11" t="s">
        <v>49</v>
      </c>
      <c r="C180" s="24">
        <v>43145</v>
      </c>
      <c r="D180" s="16">
        <v>26</v>
      </c>
      <c r="E180" s="18">
        <v>16.5</v>
      </c>
      <c r="F180" s="18">
        <v>2.2000000000000002</v>
      </c>
      <c r="G180" s="18">
        <v>9.1</v>
      </c>
      <c r="H180" s="18">
        <v>2.1</v>
      </c>
      <c r="I180" s="18">
        <v>11.2</v>
      </c>
      <c r="J180" s="18">
        <v>4.5</v>
      </c>
      <c r="K180" s="18">
        <v>11.4</v>
      </c>
      <c r="L180" s="18">
        <v>3.6</v>
      </c>
      <c r="N180" s="27">
        <v>23</v>
      </c>
      <c r="O180" s="124">
        <f>AVERAGE(E178:E179)</f>
        <v>19.399999999999999</v>
      </c>
      <c r="P180" s="124">
        <f t="shared" ref="P180:V180" si="49">AVERAGE(F178:F179)</f>
        <v>2.8000000000000003</v>
      </c>
      <c r="Q180" s="124">
        <f t="shared" si="49"/>
        <v>10.95</v>
      </c>
      <c r="R180" s="124">
        <f t="shared" si="49"/>
        <v>1.1499999999999999</v>
      </c>
      <c r="S180" s="124">
        <f t="shared" si="49"/>
        <v>10.600000000000001</v>
      </c>
      <c r="T180" s="124">
        <f t="shared" si="49"/>
        <v>3.8</v>
      </c>
      <c r="U180" s="124">
        <f t="shared" si="49"/>
        <v>9.4499999999999993</v>
      </c>
      <c r="V180" s="124">
        <f t="shared" si="49"/>
        <v>2.4</v>
      </c>
      <c r="W180" s="27">
        <v>2</v>
      </c>
    </row>
    <row r="181" spans="1:23" x14ac:dyDescent="0.25">
      <c r="A181" s="16" t="s">
        <v>45</v>
      </c>
      <c r="B181" s="11" t="s">
        <v>49</v>
      </c>
      <c r="C181" s="24">
        <v>43145</v>
      </c>
      <c r="D181" s="16">
        <v>26</v>
      </c>
      <c r="E181" s="18">
        <v>20</v>
      </c>
      <c r="F181" s="18">
        <v>2.6</v>
      </c>
      <c r="G181" s="18">
        <v>9.4</v>
      </c>
      <c r="H181" s="18">
        <v>1.2</v>
      </c>
      <c r="I181" s="18">
        <v>10.4</v>
      </c>
      <c r="J181" s="18">
        <v>5.4</v>
      </c>
      <c r="K181" s="18">
        <v>9.5</v>
      </c>
      <c r="L181" s="18">
        <v>2.7</v>
      </c>
      <c r="N181" s="27">
        <v>24</v>
      </c>
      <c r="O181" s="27"/>
      <c r="P181" s="27"/>
      <c r="Q181" s="27"/>
      <c r="R181" s="27"/>
      <c r="S181" s="27"/>
      <c r="T181" s="27"/>
      <c r="U181" s="27"/>
      <c r="V181" s="27"/>
      <c r="W181" s="27"/>
    </row>
    <row r="182" spans="1:23" x14ac:dyDescent="0.25">
      <c r="A182" s="16" t="s">
        <v>45</v>
      </c>
      <c r="B182" s="11" t="s">
        <v>49</v>
      </c>
      <c r="C182" s="24">
        <v>43147</v>
      </c>
      <c r="D182" s="16">
        <v>27</v>
      </c>
      <c r="E182" s="18">
        <v>15</v>
      </c>
      <c r="F182" s="18">
        <v>2</v>
      </c>
      <c r="G182" s="18">
        <v>6.6</v>
      </c>
      <c r="H182" s="18">
        <v>0.6</v>
      </c>
      <c r="I182" s="18">
        <v>10.1</v>
      </c>
      <c r="J182" s="18">
        <v>5.3</v>
      </c>
      <c r="K182" s="18">
        <v>9.1</v>
      </c>
      <c r="L182" s="18">
        <v>3.4</v>
      </c>
      <c r="N182" s="27">
        <v>25</v>
      </c>
      <c r="O182" s="27"/>
      <c r="P182" s="27"/>
      <c r="Q182" s="27"/>
      <c r="R182" s="27"/>
      <c r="S182" s="27"/>
      <c r="T182" s="27"/>
      <c r="U182" s="27"/>
      <c r="V182" s="27"/>
      <c r="W182" s="123"/>
    </row>
    <row r="183" spans="1:23" x14ac:dyDescent="0.25">
      <c r="A183" s="16" t="s">
        <v>45</v>
      </c>
      <c r="B183" s="11" t="s">
        <v>49</v>
      </c>
      <c r="C183" s="24">
        <v>43147</v>
      </c>
      <c r="D183" s="16">
        <v>27</v>
      </c>
      <c r="E183" s="18">
        <v>17.399999999999999</v>
      </c>
      <c r="F183" s="18">
        <v>2.6</v>
      </c>
      <c r="G183" s="18">
        <v>9.1</v>
      </c>
      <c r="H183" s="18">
        <v>0.7</v>
      </c>
      <c r="I183" s="18">
        <v>9.6999999999999993</v>
      </c>
      <c r="J183" s="18">
        <v>5.6</v>
      </c>
      <c r="K183" s="18">
        <v>9.6999999999999993</v>
      </c>
      <c r="L183" s="18">
        <v>2.4</v>
      </c>
      <c r="N183" s="27">
        <v>26</v>
      </c>
      <c r="O183" s="124">
        <f>AVERAGE(E180:E181)</f>
        <v>18.25</v>
      </c>
      <c r="P183" s="124">
        <f t="shared" ref="P183:V183" si="50">AVERAGE(F180:F181)</f>
        <v>2.4000000000000004</v>
      </c>
      <c r="Q183" s="124">
        <f t="shared" si="50"/>
        <v>9.25</v>
      </c>
      <c r="R183" s="124">
        <f t="shared" si="50"/>
        <v>1.65</v>
      </c>
      <c r="S183" s="124">
        <f t="shared" si="50"/>
        <v>10.8</v>
      </c>
      <c r="T183" s="124">
        <f t="shared" si="50"/>
        <v>4.95</v>
      </c>
      <c r="U183" s="124">
        <f t="shared" si="50"/>
        <v>10.45</v>
      </c>
      <c r="V183" s="124">
        <f t="shared" si="50"/>
        <v>3.1500000000000004</v>
      </c>
      <c r="W183" s="27">
        <v>2</v>
      </c>
    </row>
    <row r="184" spans="1:23" x14ac:dyDescent="0.25">
      <c r="A184" s="16" t="s">
        <v>45</v>
      </c>
      <c r="B184" s="11" t="s">
        <v>49</v>
      </c>
      <c r="C184" s="24">
        <v>43161</v>
      </c>
      <c r="D184" s="16">
        <v>29</v>
      </c>
      <c r="E184" s="18">
        <v>15.8</v>
      </c>
      <c r="F184" s="18">
        <v>0.5</v>
      </c>
      <c r="G184" s="18">
        <v>7</v>
      </c>
      <c r="H184" s="18">
        <v>0.7</v>
      </c>
      <c r="I184" s="18">
        <v>16.399999999999999</v>
      </c>
      <c r="J184" s="18">
        <v>4.0999999999999996</v>
      </c>
      <c r="K184" s="18">
        <v>11.1</v>
      </c>
      <c r="L184" s="18">
        <v>3.6</v>
      </c>
      <c r="N184" s="27">
        <v>27</v>
      </c>
      <c r="O184" s="124">
        <f>AVERAGE(E182:E183)</f>
        <v>16.2</v>
      </c>
      <c r="P184" s="124">
        <f t="shared" ref="P184:V184" si="51">AVERAGE(F182:F183)</f>
        <v>2.2999999999999998</v>
      </c>
      <c r="Q184" s="124">
        <f t="shared" si="51"/>
        <v>7.85</v>
      </c>
      <c r="R184" s="124">
        <f t="shared" si="51"/>
        <v>0.64999999999999991</v>
      </c>
      <c r="S184" s="124">
        <f t="shared" si="51"/>
        <v>9.8999999999999986</v>
      </c>
      <c r="T184" s="124">
        <f t="shared" si="51"/>
        <v>5.4499999999999993</v>
      </c>
      <c r="U184" s="124">
        <f t="shared" si="51"/>
        <v>9.3999999999999986</v>
      </c>
      <c r="V184" s="124">
        <f t="shared" si="51"/>
        <v>2.9</v>
      </c>
      <c r="W184" s="27">
        <v>2</v>
      </c>
    </row>
    <row r="185" spans="1:23" x14ac:dyDescent="0.25">
      <c r="A185" s="16" t="s">
        <v>45</v>
      </c>
      <c r="B185" s="11" t="s">
        <v>49</v>
      </c>
      <c r="C185" s="24">
        <v>43161</v>
      </c>
      <c r="D185" s="16">
        <v>29</v>
      </c>
      <c r="E185" s="18">
        <v>17.8</v>
      </c>
      <c r="F185" s="18">
        <v>0.5</v>
      </c>
      <c r="G185" s="18">
        <v>9.4</v>
      </c>
      <c r="H185" s="18">
        <v>1.1000000000000001</v>
      </c>
      <c r="I185" s="18">
        <v>16.899999999999999</v>
      </c>
      <c r="J185" s="18">
        <v>4</v>
      </c>
      <c r="K185" s="18">
        <v>9.6</v>
      </c>
      <c r="L185" s="18">
        <v>2.4</v>
      </c>
      <c r="N185" s="27">
        <v>28</v>
      </c>
      <c r="O185" s="27"/>
      <c r="P185" s="27"/>
      <c r="Q185" s="27"/>
      <c r="R185" s="27"/>
      <c r="S185" s="27"/>
      <c r="T185" s="27"/>
      <c r="U185" s="27"/>
      <c r="V185" s="27"/>
      <c r="W185" s="27"/>
    </row>
    <row r="186" spans="1:23" x14ac:dyDescent="0.25">
      <c r="A186" s="16" t="s">
        <v>45</v>
      </c>
      <c r="B186" s="11" t="s">
        <v>49</v>
      </c>
      <c r="C186" s="24">
        <v>43165</v>
      </c>
      <c r="D186" s="16">
        <v>30</v>
      </c>
      <c r="E186" s="18">
        <v>8.5</v>
      </c>
      <c r="F186" s="18">
        <v>2.2999999999999998</v>
      </c>
      <c r="G186" s="18">
        <v>13.1</v>
      </c>
      <c r="H186" s="18">
        <v>0.4</v>
      </c>
      <c r="I186" s="18">
        <v>4.8</v>
      </c>
      <c r="J186" s="18">
        <v>3.2</v>
      </c>
      <c r="K186" s="18">
        <v>12.7</v>
      </c>
      <c r="L186" s="18">
        <v>8.5</v>
      </c>
      <c r="N186" s="27">
        <v>29</v>
      </c>
      <c r="O186" s="124">
        <f>AVERAGE(E184:E185)</f>
        <v>16.8</v>
      </c>
      <c r="P186" s="124">
        <f t="shared" ref="P186:V186" si="52">AVERAGE(F184:F185)</f>
        <v>0.5</v>
      </c>
      <c r="Q186" s="124">
        <f t="shared" si="52"/>
        <v>8.1999999999999993</v>
      </c>
      <c r="R186" s="124">
        <f t="shared" si="52"/>
        <v>0.9</v>
      </c>
      <c r="S186" s="124">
        <f t="shared" si="52"/>
        <v>16.649999999999999</v>
      </c>
      <c r="T186" s="124">
        <f t="shared" si="52"/>
        <v>4.05</v>
      </c>
      <c r="U186" s="124">
        <f t="shared" si="52"/>
        <v>10.35</v>
      </c>
      <c r="V186" s="124">
        <f t="shared" si="52"/>
        <v>3</v>
      </c>
      <c r="W186" s="27">
        <v>2</v>
      </c>
    </row>
    <row r="187" spans="1:23" x14ac:dyDescent="0.25">
      <c r="A187" s="16" t="s">
        <v>45</v>
      </c>
      <c r="B187" s="11" t="s">
        <v>49</v>
      </c>
      <c r="C187" s="24">
        <v>43165</v>
      </c>
      <c r="D187" s="16">
        <v>30</v>
      </c>
      <c r="E187" s="18">
        <v>13.6</v>
      </c>
      <c r="F187" s="18">
        <v>2.5</v>
      </c>
      <c r="G187" s="18">
        <v>10.4</v>
      </c>
      <c r="H187" s="18">
        <v>1</v>
      </c>
      <c r="I187" s="18">
        <v>19.8</v>
      </c>
      <c r="J187" s="18">
        <v>11.4</v>
      </c>
      <c r="K187" s="18">
        <v>10.199999999999999</v>
      </c>
      <c r="L187" s="18">
        <v>2.9</v>
      </c>
      <c r="N187" s="27">
        <v>30</v>
      </c>
      <c r="O187" s="124">
        <f>AVERAGE(E186:E189)</f>
        <v>15.275</v>
      </c>
      <c r="P187" s="124">
        <f t="shared" ref="P187:V187" si="53">AVERAGE(F186:F189)</f>
        <v>2.125</v>
      </c>
      <c r="Q187" s="124">
        <f t="shared" si="53"/>
        <v>10.875</v>
      </c>
      <c r="R187" s="124">
        <f t="shared" si="53"/>
        <v>0.875</v>
      </c>
      <c r="S187" s="124">
        <f t="shared" si="53"/>
        <v>14.675000000000001</v>
      </c>
      <c r="T187" s="124">
        <f t="shared" si="53"/>
        <v>5.9749999999999996</v>
      </c>
      <c r="U187" s="124">
        <f t="shared" si="53"/>
        <v>10.475</v>
      </c>
      <c r="V187" s="124">
        <f t="shared" si="53"/>
        <v>4.5250000000000004</v>
      </c>
      <c r="W187" s="27">
        <v>4</v>
      </c>
    </row>
    <row r="188" spans="1:23" x14ac:dyDescent="0.25">
      <c r="A188" s="16" t="s">
        <v>45</v>
      </c>
      <c r="B188" s="11" t="s">
        <v>49</v>
      </c>
      <c r="C188" s="24">
        <v>43172</v>
      </c>
      <c r="D188" s="16">
        <v>30</v>
      </c>
      <c r="E188" s="18">
        <v>16.100000000000001</v>
      </c>
      <c r="F188" s="18">
        <v>1.5</v>
      </c>
      <c r="G188" s="18">
        <v>8.4</v>
      </c>
      <c r="H188" s="18">
        <v>0.6</v>
      </c>
      <c r="I188" s="18">
        <v>17.5</v>
      </c>
      <c r="J188" s="18">
        <v>4.2</v>
      </c>
      <c r="K188" s="18">
        <v>8.1</v>
      </c>
      <c r="L188" s="18">
        <v>2.6</v>
      </c>
      <c r="N188" s="27">
        <v>31</v>
      </c>
      <c r="O188" s="124">
        <f>AVERAGE(E190:E191)</f>
        <v>20.399999999999999</v>
      </c>
      <c r="P188" s="124">
        <f t="shared" ref="P188:V188" si="54">AVERAGE(F190:F191)</f>
        <v>4.55</v>
      </c>
      <c r="Q188" s="124">
        <f t="shared" si="54"/>
        <v>22.450000000000003</v>
      </c>
      <c r="R188" s="124">
        <f t="shared" si="54"/>
        <v>1.6</v>
      </c>
      <c r="S188" s="124">
        <f t="shared" si="54"/>
        <v>18.799999999999997</v>
      </c>
      <c r="T188" s="124">
        <f t="shared" si="54"/>
        <v>9</v>
      </c>
      <c r="U188" s="124">
        <f t="shared" si="54"/>
        <v>16.149999999999999</v>
      </c>
      <c r="V188" s="124">
        <f t="shared" si="54"/>
        <v>8.25</v>
      </c>
      <c r="W188" s="27">
        <v>2</v>
      </c>
    </row>
    <row r="189" spans="1:23" x14ac:dyDescent="0.25">
      <c r="A189" s="16" t="s">
        <v>45</v>
      </c>
      <c r="B189" s="11" t="s">
        <v>49</v>
      </c>
      <c r="C189" s="24">
        <v>43172</v>
      </c>
      <c r="D189" s="16">
        <v>30</v>
      </c>
      <c r="E189" s="18">
        <v>22.9</v>
      </c>
      <c r="F189" s="18">
        <v>2.2000000000000002</v>
      </c>
      <c r="G189" s="18">
        <v>11.6</v>
      </c>
      <c r="H189" s="18">
        <v>1.5</v>
      </c>
      <c r="I189" s="18">
        <v>16.600000000000001</v>
      </c>
      <c r="J189" s="18">
        <v>5.0999999999999996</v>
      </c>
      <c r="K189" s="18">
        <v>10.9</v>
      </c>
      <c r="L189" s="18">
        <v>4.0999999999999996</v>
      </c>
      <c r="N189" s="27">
        <v>32</v>
      </c>
      <c r="O189" s="124">
        <f>AVERAGE(E192:E194)</f>
        <v>16.2</v>
      </c>
      <c r="P189" s="124">
        <f t="shared" ref="P189:V189" si="55">AVERAGE(F192:F194)</f>
        <v>1.2</v>
      </c>
      <c r="Q189" s="124">
        <f t="shared" si="55"/>
        <v>12.633333333333335</v>
      </c>
      <c r="R189" s="124">
        <f t="shared" si="55"/>
        <v>0.6333333333333333</v>
      </c>
      <c r="S189" s="124">
        <f t="shared" si="55"/>
        <v>15.1</v>
      </c>
      <c r="T189" s="124">
        <f t="shared" si="55"/>
        <v>8.4333333333333318</v>
      </c>
      <c r="U189" s="124">
        <f t="shared" si="55"/>
        <v>10.933333333333332</v>
      </c>
      <c r="V189" s="124">
        <f t="shared" si="55"/>
        <v>3.2666666666666671</v>
      </c>
      <c r="W189" s="27">
        <v>3</v>
      </c>
    </row>
    <row r="190" spans="1:23" x14ac:dyDescent="0.25">
      <c r="A190" s="16" t="s">
        <v>45</v>
      </c>
      <c r="B190" s="11" t="s">
        <v>49</v>
      </c>
      <c r="C190" s="24">
        <v>43180</v>
      </c>
      <c r="D190" s="16">
        <v>31</v>
      </c>
      <c r="E190" s="18">
        <v>21.6</v>
      </c>
      <c r="F190" s="18">
        <v>2</v>
      </c>
      <c r="G190" s="18">
        <v>20.3</v>
      </c>
      <c r="H190" s="18">
        <v>2</v>
      </c>
      <c r="I190" s="18">
        <v>20.399999999999999</v>
      </c>
      <c r="J190" s="18">
        <v>8.4</v>
      </c>
      <c r="K190" s="18">
        <v>20</v>
      </c>
      <c r="L190" s="18">
        <v>9.9</v>
      </c>
      <c r="N190" s="27">
        <v>33</v>
      </c>
      <c r="O190" s="124">
        <f>AVERAGE(E195:E196)</f>
        <v>19.3</v>
      </c>
      <c r="P190" s="124">
        <f t="shared" ref="P190:V190" si="56">AVERAGE(F195:F196)</f>
        <v>3.75</v>
      </c>
      <c r="Q190" s="124">
        <f t="shared" si="56"/>
        <v>10.75</v>
      </c>
      <c r="R190" s="124">
        <f t="shared" si="56"/>
        <v>2</v>
      </c>
      <c r="S190" s="124">
        <f t="shared" si="56"/>
        <v>16.149999999999999</v>
      </c>
      <c r="T190" s="124">
        <f t="shared" si="56"/>
        <v>8.5</v>
      </c>
      <c r="U190" s="124">
        <f t="shared" si="56"/>
        <v>9.1</v>
      </c>
      <c r="V190" s="124">
        <f t="shared" si="56"/>
        <v>3.55</v>
      </c>
      <c r="W190" s="27">
        <v>2</v>
      </c>
    </row>
    <row r="191" spans="1:23" x14ac:dyDescent="0.25">
      <c r="A191" s="16" t="s">
        <v>45</v>
      </c>
      <c r="B191" s="11" t="s">
        <v>49</v>
      </c>
      <c r="C191" s="24">
        <v>43180</v>
      </c>
      <c r="D191" s="16">
        <v>31</v>
      </c>
      <c r="E191" s="18">
        <v>19.2</v>
      </c>
      <c r="F191" s="18">
        <v>7.1</v>
      </c>
      <c r="G191" s="18">
        <v>24.6</v>
      </c>
      <c r="H191" s="18">
        <v>1.2</v>
      </c>
      <c r="I191" s="18">
        <v>17.2</v>
      </c>
      <c r="J191" s="18">
        <v>9.6</v>
      </c>
      <c r="K191" s="18">
        <v>12.3</v>
      </c>
      <c r="L191" s="18">
        <v>6.6</v>
      </c>
      <c r="N191" s="27">
        <v>34</v>
      </c>
      <c r="O191" s="124">
        <f>AVERAGE(E197:E198)</f>
        <v>25.65</v>
      </c>
      <c r="P191" s="124">
        <f t="shared" ref="P191:V191" si="57">AVERAGE(F197:F198)</f>
        <v>0.8</v>
      </c>
      <c r="Q191" s="124">
        <f t="shared" si="57"/>
        <v>15.35</v>
      </c>
      <c r="R191" s="124">
        <f t="shared" si="57"/>
        <v>0.7</v>
      </c>
      <c r="S191" s="124">
        <f t="shared" si="57"/>
        <v>19.600000000000001</v>
      </c>
      <c r="T191" s="124">
        <f t="shared" si="57"/>
        <v>7.85</v>
      </c>
      <c r="U191" s="124">
        <f t="shared" si="57"/>
        <v>17.3</v>
      </c>
      <c r="V191" s="124">
        <f t="shared" si="57"/>
        <v>5.7</v>
      </c>
      <c r="W191" s="27">
        <v>2</v>
      </c>
    </row>
    <row r="192" spans="1:23" x14ac:dyDescent="0.25">
      <c r="A192" s="16" t="s">
        <v>45</v>
      </c>
      <c r="B192" s="11" t="s">
        <v>49</v>
      </c>
      <c r="C192" s="24">
        <v>43186</v>
      </c>
      <c r="D192" s="16">
        <v>32</v>
      </c>
      <c r="E192" s="18">
        <v>16</v>
      </c>
      <c r="F192" s="18">
        <v>0.8</v>
      </c>
      <c r="G192" s="18">
        <v>13.8</v>
      </c>
      <c r="H192" s="18">
        <v>1.2</v>
      </c>
      <c r="I192" s="18">
        <v>13</v>
      </c>
      <c r="J192" s="18">
        <v>5.7</v>
      </c>
      <c r="K192" s="18">
        <v>10.7</v>
      </c>
      <c r="L192" s="18">
        <v>3.9</v>
      </c>
      <c r="N192" s="27">
        <v>35</v>
      </c>
      <c r="O192" s="124">
        <f>AVERAGE(E199:E202)</f>
        <v>19.725000000000001</v>
      </c>
      <c r="P192" s="124">
        <f t="shared" ref="P192:V192" si="58">AVERAGE(F199:F202)</f>
        <v>4.6500000000000004</v>
      </c>
      <c r="Q192" s="124">
        <f t="shared" si="58"/>
        <v>6.9749999999999996</v>
      </c>
      <c r="R192" s="124">
        <f t="shared" si="58"/>
        <v>0.75</v>
      </c>
      <c r="S192" s="124">
        <f t="shared" si="58"/>
        <v>0.1</v>
      </c>
      <c r="T192" s="124">
        <f t="shared" si="58"/>
        <v>0.21249999999999999</v>
      </c>
      <c r="U192" s="124">
        <f t="shared" si="58"/>
        <v>1.35</v>
      </c>
      <c r="V192" s="124">
        <f t="shared" si="58"/>
        <v>0.19000000000000003</v>
      </c>
      <c r="W192" s="27">
        <v>4</v>
      </c>
    </row>
    <row r="193" spans="1:23" x14ac:dyDescent="0.25">
      <c r="A193" s="16" t="s">
        <v>45</v>
      </c>
      <c r="B193" s="11" t="s">
        <v>49</v>
      </c>
      <c r="C193" s="24">
        <v>43186</v>
      </c>
      <c r="D193" s="16">
        <v>32</v>
      </c>
      <c r="E193" s="18">
        <v>16</v>
      </c>
      <c r="F193" s="18">
        <v>1.8</v>
      </c>
      <c r="G193" s="18">
        <v>10.8</v>
      </c>
      <c r="H193" s="18">
        <v>0.3</v>
      </c>
      <c r="I193" s="18">
        <v>21</v>
      </c>
      <c r="J193" s="18">
        <v>14.7</v>
      </c>
      <c r="K193" s="18">
        <v>9.6999999999999993</v>
      </c>
      <c r="L193" s="18">
        <v>2.9</v>
      </c>
      <c r="N193" s="27">
        <v>36</v>
      </c>
      <c r="O193" s="124">
        <f>AVERAGE(E203:E204)</f>
        <v>12.35</v>
      </c>
      <c r="P193" s="124">
        <f t="shared" ref="P193:V193" si="59">AVERAGE(F203:F204)</f>
        <v>1.35</v>
      </c>
      <c r="Q193" s="124">
        <f t="shared" si="59"/>
        <v>9.75</v>
      </c>
      <c r="R193" s="124">
        <f t="shared" si="59"/>
        <v>0.55000000000000004</v>
      </c>
      <c r="S193" s="124">
        <f t="shared" si="59"/>
        <v>16.649999999999999</v>
      </c>
      <c r="T193" s="124">
        <f t="shared" si="59"/>
        <v>7.65</v>
      </c>
      <c r="U193" s="124">
        <f t="shared" si="59"/>
        <v>10</v>
      </c>
      <c r="V193" s="124">
        <f t="shared" si="59"/>
        <v>4.3999999999999995</v>
      </c>
      <c r="W193" s="27">
        <v>2</v>
      </c>
    </row>
    <row r="194" spans="1:23" x14ac:dyDescent="0.25">
      <c r="A194" s="16" t="s">
        <v>45</v>
      </c>
      <c r="B194" s="11" t="s">
        <v>49</v>
      </c>
      <c r="C194" s="24">
        <v>43186</v>
      </c>
      <c r="D194" s="16">
        <v>32</v>
      </c>
      <c r="E194" s="18">
        <v>16.600000000000001</v>
      </c>
      <c r="F194" s="18">
        <v>1</v>
      </c>
      <c r="G194" s="18">
        <v>13.3</v>
      </c>
      <c r="H194" s="18">
        <v>0.4</v>
      </c>
      <c r="I194" s="18">
        <v>11.3</v>
      </c>
      <c r="J194" s="18">
        <v>4.9000000000000004</v>
      </c>
      <c r="K194" s="18">
        <v>12.4</v>
      </c>
      <c r="L194" s="18">
        <v>3</v>
      </c>
      <c r="N194" s="27">
        <v>37</v>
      </c>
      <c r="O194" s="27"/>
      <c r="P194" s="27"/>
      <c r="Q194" s="27"/>
      <c r="R194" s="27"/>
      <c r="S194" s="27"/>
      <c r="T194" s="27"/>
      <c r="U194" s="27"/>
      <c r="V194" s="27"/>
      <c r="W194" s="27"/>
    </row>
    <row r="195" spans="1:23" x14ac:dyDescent="0.25">
      <c r="A195" s="16" t="s">
        <v>45</v>
      </c>
      <c r="B195" s="11" t="s">
        <v>49</v>
      </c>
      <c r="C195" s="24">
        <v>43194</v>
      </c>
      <c r="D195" s="16">
        <v>33</v>
      </c>
      <c r="E195" s="18">
        <v>16</v>
      </c>
      <c r="F195" s="18">
        <v>3.4</v>
      </c>
      <c r="G195" s="18">
        <v>9.6</v>
      </c>
      <c r="H195" s="18">
        <v>1.4</v>
      </c>
      <c r="I195" s="18">
        <v>14.5</v>
      </c>
      <c r="J195" s="18">
        <v>9</v>
      </c>
      <c r="K195" s="18">
        <v>9</v>
      </c>
      <c r="L195" s="18">
        <v>3.3</v>
      </c>
      <c r="N195" s="27">
        <v>38</v>
      </c>
      <c r="O195" s="27"/>
      <c r="P195" s="27"/>
      <c r="Q195" s="27"/>
      <c r="R195" s="27"/>
      <c r="S195" s="27"/>
      <c r="T195" s="27"/>
      <c r="U195" s="27"/>
      <c r="V195" s="27"/>
      <c r="W195" s="27"/>
    </row>
    <row r="196" spans="1:23" x14ac:dyDescent="0.25">
      <c r="A196" s="16" t="s">
        <v>45</v>
      </c>
      <c r="B196" s="11" t="s">
        <v>49</v>
      </c>
      <c r="C196" s="24">
        <v>43194</v>
      </c>
      <c r="D196" s="16">
        <v>33</v>
      </c>
      <c r="E196" s="18">
        <v>22.6</v>
      </c>
      <c r="F196" s="18">
        <v>4.0999999999999996</v>
      </c>
      <c r="G196" s="18">
        <v>11.9</v>
      </c>
      <c r="H196" s="18">
        <v>2.6</v>
      </c>
      <c r="I196" s="18">
        <v>17.8</v>
      </c>
      <c r="J196" s="18">
        <v>8</v>
      </c>
      <c r="K196" s="18">
        <v>9.1999999999999993</v>
      </c>
      <c r="L196" s="18">
        <v>3.8</v>
      </c>
      <c r="N196" s="27">
        <v>39</v>
      </c>
      <c r="O196" s="124">
        <f>AVERAGE(E205:E206)</f>
        <v>18.05</v>
      </c>
      <c r="P196" s="124">
        <f t="shared" ref="P196:V196" si="60">AVERAGE(F205:F206)</f>
        <v>1.35</v>
      </c>
      <c r="Q196" s="124">
        <f t="shared" si="60"/>
        <v>14.2</v>
      </c>
      <c r="R196" s="124">
        <f t="shared" si="60"/>
        <v>1.7</v>
      </c>
      <c r="S196" s="124">
        <f t="shared" si="60"/>
        <v>18.950000000000003</v>
      </c>
      <c r="T196" s="124">
        <f t="shared" si="60"/>
        <v>10.25</v>
      </c>
      <c r="U196" s="124">
        <f t="shared" si="60"/>
        <v>13.25</v>
      </c>
      <c r="V196" s="124">
        <f t="shared" si="60"/>
        <v>4.4000000000000004</v>
      </c>
      <c r="W196" s="27">
        <v>2</v>
      </c>
    </row>
    <row r="197" spans="1:23" x14ac:dyDescent="0.25">
      <c r="A197" s="16" t="s">
        <v>45</v>
      </c>
      <c r="B197" s="11" t="s">
        <v>49</v>
      </c>
      <c r="C197" s="24">
        <v>43202</v>
      </c>
      <c r="D197" s="16">
        <v>34</v>
      </c>
      <c r="E197" s="18">
        <v>26.2</v>
      </c>
      <c r="F197" s="18">
        <v>0.9</v>
      </c>
      <c r="G197" s="18">
        <v>13.7</v>
      </c>
      <c r="H197" s="18">
        <v>1</v>
      </c>
      <c r="I197" s="18">
        <v>20.100000000000001</v>
      </c>
      <c r="J197" s="18">
        <v>7.1</v>
      </c>
      <c r="K197" s="18">
        <v>18.7</v>
      </c>
      <c r="L197" s="18">
        <v>8.4</v>
      </c>
      <c r="N197" s="27">
        <v>40</v>
      </c>
      <c r="O197" s="124">
        <f>AVERAGE(E207:E209)</f>
        <v>8.5333333333333332</v>
      </c>
      <c r="P197" s="124">
        <f t="shared" ref="P197:V197" si="61">AVERAGE(F207:F209)</f>
        <v>0.93333333333333346</v>
      </c>
      <c r="Q197" s="124">
        <f t="shared" si="61"/>
        <v>6.2</v>
      </c>
      <c r="R197" s="124">
        <f t="shared" si="61"/>
        <v>0.13333333333333333</v>
      </c>
      <c r="S197" s="124">
        <f t="shared" si="61"/>
        <v>9.4666666666666668</v>
      </c>
      <c r="T197" s="124">
        <f t="shared" si="61"/>
        <v>4.7333333333333334</v>
      </c>
      <c r="U197" s="124">
        <f t="shared" si="61"/>
        <v>8.1333333333333346</v>
      </c>
      <c r="V197" s="124">
        <f t="shared" si="61"/>
        <v>2.8333333333333335</v>
      </c>
      <c r="W197" s="27">
        <v>3</v>
      </c>
    </row>
    <row r="198" spans="1:23" x14ac:dyDescent="0.25">
      <c r="A198" s="16" t="s">
        <v>45</v>
      </c>
      <c r="B198" s="11" t="s">
        <v>49</v>
      </c>
      <c r="C198" s="24">
        <v>43202</v>
      </c>
      <c r="D198" s="16">
        <v>34</v>
      </c>
      <c r="E198" s="18">
        <v>25.1</v>
      </c>
      <c r="F198" s="18">
        <v>0.7</v>
      </c>
      <c r="G198" s="18">
        <v>17</v>
      </c>
      <c r="H198" s="18">
        <v>0.4</v>
      </c>
      <c r="I198" s="18">
        <v>19.100000000000001</v>
      </c>
      <c r="J198" s="18">
        <v>8.6</v>
      </c>
      <c r="K198" s="18">
        <v>15.9</v>
      </c>
      <c r="L198" s="18">
        <v>3</v>
      </c>
      <c r="N198" s="27">
        <v>41</v>
      </c>
      <c r="O198" s="27"/>
      <c r="P198" s="27"/>
      <c r="Q198" s="27"/>
      <c r="R198" s="27"/>
      <c r="S198" s="27"/>
      <c r="T198" s="27"/>
      <c r="U198" s="27"/>
      <c r="V198" s="27"/>
      <c r="W198" s="27"/>
    </row>
    <row r="199" spans="1:23" x14ac:dyDescent="0.25">
      <c r="A199" s="16" t="s">
        <v>45</v>
      </c>
      <c r="B199" s="11" t="s">
        <v>49</v>
      </c>
      <c r="C199" s="24">
        <v>43208</v>
      </c>
      <c r="D199" s="16">
        <v>35</v>
      </c>
      <c r="E199" s="18">
        <v>16.399999999999999</v>
      </c>
      <c r="F199" s="18">
        <v>7.2</v>
      </c>
      <c r="G199" s="18">
        <v>5.9</v>
      </c>
      <c r="H199" s="18">
        <v>0.9</v>
      </c>
      <c r="I199" s="18">
        <v>0.1</v>
      </c>
      <c r="J199" s="18">
        <v>0.18</v>
      </c>
      <c r="K199" s="18">
        <v>0.3</v>
      </c>
      <c r="L199" s="18">
        <v>0.2</v>
      </c>
    </row>
    <row r="200" spans="1:23" x14ac:dyDescent="0.25">
      <c r="A200" s="16" t="s">
        <v>45</v>
      </c>
      <c r="B200" s="11" t="s">
        <v>49</v>
      </c>
      <c r="C200" s="24">
        <v>43208</v>
      </c>
      <c r="D200" s="16">
        <v>35</v>
      </c>
      <c r="E200" s="18">
        <v>20.9</v>
      </c>
      <c r="F200" s="18">
        <v>5.4</v>
      </c>
      <c r="G200" s="18">
        <v>6.6</v>
      </c>
      <c r="H200" s="18">
        <v>1.4</v>
      </c>
      <c r="I200" s="18">
        <v>0.1</v>
      </c>
      <c r="J200" s="18">
        <v>0.25</v>
      </c>
      <c r="K200" s="18">
        <v>0.1</v>
      </c>
      <c r="L200" s="18">
        <v>0.22</v>
      </c>
    </row>
    <row r="201" spans="1:23" x14ac:dyDescent="0.25">
      <c r="A201" s="16" t="s">
        <v>45</v>
      </c>
      <c r="B201" s="11" t="s">
        <v>49</v>
      </c>
      <c r="C201" s="24">
        <v>43208</v>
      </c>
      <c r="D201" s="16">
        <v>35</v>
      </c>
      <c r="E201" s="18">
        <v>21.1</v>
      </c>
      <c r="F201" s="18">
        <v>1.9</v>
      </c>
      <c r="G201" s="18">
        <v>8.1999999999999993</v>
      </c>
      <c r="H201" s="18">
        <v>0.5</v>
      </c>
      <c r="I201" s="18">
        <v>0.1</v>
      </c>
      <c r="J201" s="18">
        <v>0.19</v>
      </c>
      <c r="K201" s="18">
        <v>4.5</v>
      </c>
      <c r="L201" s="18">
        <v>0.18</v>
      </c>
    </row>
    <row r="202" spans="1:23" x14ac:dyDescent="0.25">
      <c r="A202" s="16" t="s">
        <v>45</v>
      </c>
      <c r="B202" s="11" t="s">
        <v>49</v>
      </c>
      <c r="C202" s="24">
        <v>43208</v>
      </c>
      <c r="D202" s="16">
        <v>35</v>
      </c>
      <c r="E202" s="18">
        <v>20.5</v>
      </c>
      <c r="F202" s="18">
        <v>4.0999999999999996</v>
      </c>
      <c r="G202" s="18">
        <v>7.2</v>
      </c>
      <c r="H202" s="18">
        <v>0.2</v>
      </c>
      <c r="I202" s="18">
        <v>0.1</v>
      </c>
      <c r="J202" s="18">
        <v>0.23</v>
      </c>
      <c r="K202" s="18">
        <v>0.5</v>
      </c>
      <c r="L202" s="18">
        <v>0.16</v>
      </c>
    </row>
    <row r="203" spans="1:23" x14ac:dyDescent="0.25">
      <c r="A203" s="16" t="s">
        <v>45</v>
      </c>
      <c r="B203" s="11" t="s">
        <v>49</v>
      </c>
      <c r="C203" s="24">
        <v>43216</v>
      </c>
      <c r="D203" s="16">
        <v>36</v>
      </c>
      <c r="E203" s="18">
        <v>12.5</v>
      </c>
      <c r="F203" s="18">
        <v>1.2</v>
      </c>
      <c r="G203" s="18">
        <v>8</v>
      </c>
      <c r="H203" s="18">
        <v>0.3</v>
      </c>
      <c r="I203" s="18">
        <v>16.399999999999999</v>
      </c>
      <c r="J203" s="18">
        <v>9.9</v>
      </c>
      <c r="K203" s="18">
        <v>8.1</v>
      </c>
      <c r="L203" s="18">
        <v>1.7</v>
      </c>
    </row>
    <row r="204" spans="1:23" x14ac:dyDescent="0.25">
      <c r="A204" s="16" t="s">
        <v>45</v>
      </c>
      <c r="B204" s="11" t="s">
        <v>49</v>
      </c>
      <c r="C204" s="24">
        <v>43216</v>
      </c>
      <c r="D204" s="16">
        <v>36</v>
      </c>
      <c r="E204" s="18">
        <v>12.2</v>
      </c>
      <c r="F204" s="18">
        <v>1.5</v>
      </c>
      <c r="G204" s="18">
        <v>11.5</v>
      </c>
      <c r="H204" s="18">
        <v>0.8</v>
      </c>
      <c r="I204" s="18">
        <v>16.899999999999999</v>
      </c>
      <c r="J204" s="18">
        <v>5.4</v>
      </c>
      <c r="K204" s="18">
        <v>11.9</v>
      </c>
      <c r="L204" s="18">
        <v>7.1</v>
      </c>
    </row>
    <row r="205" spans="1:23" x14ac:dyDescent="0.25">
      <c r="A205" s="16" t="s">
        <v>45</v>
      </c>
      <c r="B205" s="11" t="s">
        <v>49</v>
      </c>
      <c r="C205" s="24">
        <v>43235</v>
      </c>
      <c r="D205" s="16">
        <v>39</v>
      </c>
      <c r="E205" s="18">
        <v>19.5</v>
      </c>
      <c r="F205" s="18">
        <v>1.1000000000000001</v>
      </c>
      <c r="G205" s="18">
        <v>15.9</v>
      </c>
      <c r="H205" s="18">
        <v>1.4</v>
      </c>
      <c r="I205" s="18">
        <v>18.100000000000001</v>
      </c>
      <c r="J205" s="18">
        <v>7.2</v>
      </c>
      <c r="K205" s="18">
        <v>15.2</v>
      </c>
      <c r="L205" s="18">
        <v>5.3</v>
      </c>
    </row>
    <row r="206" spans="1:23" x14ac:dyDescent="0.25">
      <c r="A206" s="16" t="s">
        <v>45</v>
      </c>
      <c r="B206" s="11" t="s">
        <v>49</v>
      </c>
      <c r="C206" s="24">
        <v>43235</v>
      </c>
      <c r="D206" s="16">
        <v>39</v>
      </c>
      <c r="E206" s="18">
        <v>16.600000000000001</v>
      </c>
      <c r="F206" s="18">
        <v>1.6</v>
      </c>
      <c r="G206" s="18">
        <v>12.5</v>
      </c>
      <c r="H206" s="18">
        <v>2</v>
      </c>
      <c r="I206" s="18">
        <v>19.8</v>
      </c>
      <c r="J206" s="18">
        <v>13.3</v>
      </c>
      <c r="K206" s="18">
        <v>11.3</v>
      </c>
      <c r="L206" s="18">
        <v>3.5</v>
      </c>
    </row>
    <row r="207" spans="1:23" x14ac:dyDescent="0.25">
      <c r="A207" s="16" t="s">
        <v>45</v>
      </c>
      <c r="B207" s="11" t="s">
        <v>49</v>
      </c>
      <c r="C207" s="24">
        <v>43244</v>
      </c>
      <c r="D207" s="16">
        <v>40</v>
      </c>
      <c r="E207" s="18">
        <v>8.1999999999999993</v>
      </c>
      <c r="F207" s="18">
        <v>0.3</v>
      </c>
      <c r="G207" s="18">
        <v>7.7</v>
      </c>
      <c r="H207" s="18">
        <v>0.2</v>
      </c>
      <c r="I207" s="18">
        <v>11.3</v>
      </c>
      <c r="J207" s="18">
        <v>5.2</v>
      </c>
      <c r="K207" s="18">
        <v>9.6</v>
      </c>
      <c r="L207" s="18">
        <v>3.9</v>
      </c>
    </row>
    <row r="208" spans="1:23" x14ac:dyDescent="0.25">
      <c r="A208" s="16" t="s">
        <v>45</v>
      </c>
      <c r="B208" s="11" t="s">
        <v>49</v>
      </c>
      <c r="C208" s="24">
        <v>43244</v>
      </c>
      <c r="D208" s="16">
        <v>40</v>
      </c>
      <c r="E208" s="18">
        <v>9.1</v>
      </c>
      <c r="F208" s="18">
        <v>1.6</v>
      </c>
      <c r="G208" s="18">
        <v>5.7</v>
      </c>
      <c r="H208" s="18">
        <v>0.1</v>
      </c>
      <c r="I208" s="18">
        <v>7.6</v>
      </c>
      <c r="J208" s="18">
        <v>3.9</v>
      </c>
      <c r="K208" s="18">
        <v>7.5</v>
      </c>
      <c r="L208" s="18">
        <v>2.8</v>
      </c>
    </row>
    <row r="209" spans="1:23" x14ac:dyDescent="0.25">
      <c r="A209" s="16" t="s">
        <v>45</v>
      </c>
      <c r="B209" s="11" t="s">
        <v>49</v>
      </c>
      <c r="C209" s="24">
        <v>43244</v>
      </c>
      <c r="D209" s="16">
        <v>40</v>
      </c>
      <c r="E209" s="18">
        <v>8.3000000000000007</v>
      </c>
      <c r="F209" s="18">
        <v>0.9</v>
      </c>
      <c r="G209" s="18">
        <v>5.2</v>
      </c>
      <c r="H209" s="18">
        <v>0.1</v>
      </c>
      <c r="I209" s="18">
        <v>9.5</v>
      </c>
      <c r="J209" s="18">
        <v>5.0999999999999996</v>
      </c>
      <c r="K209" s="18">
        <v>7.3</v>
      </c>
      <c r="L209" s="18">
        <v>1.8</v>
      </c>
    </row>
    <row r="210" spans="1:23" x14ac:dyDescent="0.25">
      <c r="A210" s="16" t="s">
        <v>46</v>
      </c>
      <c r="B210" s="11" t="s">
        <v>49</v>
      </c>
      <c r="C210" s="24">
        <v>43087</v>
      </c>
      <c r="D210" s="16">
        <v>17</v>
      </c>
      <c r="E210" s="20">
        <v>20.8</v>
      </c>
      <c r="F210" s="20">
        <v>4.5</v>
      </c>
      <c r="G210" s="20">
        <v>12.5</v>
      </c>
      <c r="H210" s="20">
        <v>0.9</v>
      </c>
      <c r="I210" s="20">
        <v>16.600000000000001</v>
      </c>
      <c r="J210" s="20">
        <v>4.4000000000000004</v>
      </c>
      <c r="K210" s="20">
        <v>17.399999999999999</v>
      </c>
      <c r="L210" s="20">
        <v>5.9</v>
      </c>
      <c r="N210" s="27" t="s">
        <v>46</v>
      </c>
      <c r="O210" s="27" t="s">
        <v>51</v>
      </c>
      <c r="P210" s="27" t="s">
        <v>52</v>
      </c>
      <c r="Q210" s="27" t="s">
        <v>50</v>
      </c>
      <c r="R210" s="27" t="s">
        <v>53</v>
      </c>
      <c r="S210" s="27" t="s">
        <v>54</v>
      </c>
      <c r="T210" s="27" t="s">
        <v>55</v>
      </c>
      <c r="U210" s="27" t="s">
        <v>56</v>
      </c>
      <c r="V210" s="27" t="s">
        <v>57</v>
      </c>
      <c r="W210" s="59" t="s">
        <v>36</v>
      </c>
    </row>
    <row r="211" spans="1:23" x14ac:dyDescent="0.25">
      <c r="A211" s="16" t="s">
        <v>46</v>
      </c>
      <c r="B211" s="11" t="s">
        <v>49</v>
      </c>
      <c r="C211" s="24">
        <v>43087</v>
      </c>
      <c r="D211" s="16">
        <v>17</v>
      </c>
      <c r="E211" s="20">
        <v>20.5</v>
      </c>
      <c r="F211" s="20">
        <v>1.6</v>
      </c>
      <c r="G211" s="20">
        <v>17.3</v>
      </c>
      <c r="H211" s="20">
        <v>4</v>
      </c>
      <c r="I211" s="20">
        <v>13.7</v>
      </c>
      <c r="J211" s="20">
        <v>6.5</v>
      </c>
      <c r="K211" s="20">
        <v>22.1</v>
      </c>
      <c r="L211" s="20">
        <v>23.4</v>
      </c>
      <c r="N211" s="27">
        <v>17</v>
      </c>
      <c r="O211" s="124">
        <f>AVERAGE(E210:E211)</f>
        <v>20.65</v>
      </c>
      <c r="P211" s="124">
        <f t="shared" ref="P211:V211" si="62">AVERAGE(F210:F211)</f>
        <v>3.05</v>
      </c>
      <c r="Q211" s="124">
        <f t="shared" si="62"/>
        <v>14.9</v>
      </c>
      <c r="R211" s="124">
        <f t="shared" si="62"/>
        <v>2.4500000000000002</v>
      </c>
      <c r="S211" s="124">
        <f t="shared" si="62"/>
        <v>15.15</v>
      </c>
      <c r="T211" s="124">
        <f t="shared" si="62"/>
        <v>5.45</v>
      </c>
      <c r="U211" s="124">
        <f t="shared" si="62"/>
        <v>19.75</v>
      </c>
      <c r="V211" s="124">
        <f t="shared" si="62"/>
        <v>14.649999999999999</v>
      </c>
      <c r="W211" s="27">
        <v>2</v>
      </c>
    </row>
    <row r="212" spans="1:23" x14ac:dyDescent="0.25">
      <c r="A212" s="16" t="s">
        <v>46</v>
      </c>
      <c r="B212" s="11" t="s">
        <v>49</v>
      </c>
      <c r="C212" s="24">
        <v>43091</v>
      </c>
      <c r="D212" s="16">
        <v>18</v>
      </c>
      <c r="E212" s="20">
        <v>15.2</v>
      </c>
      <c r="F212" s="20">
        <v>1.3</v>
      </c>
      <c r="G212" s="20">
        <v>8</v>
      </c>
      <c r="H212" s="20">
        <v>1.5</v>
      </c>
      <c r="I212" s="20">
        <v>9.1</v>
      </c>
      <c r="J212" s="20">
        <v>4.4000000000000004</v>
      </c>
      <c r="K212" s="20">
        <v>10.4</v>
      </c>
      <c r="L212" s="20">
        <v>5.2</v>
      </c>
      <c r="N212" s="27">
        <v>18</v>
      </c>
      <c r="O212" s="124">
        <f>AVERAGE(E212:E213)</f>
        <v>17.600000000000001</v>
      </c>
      <c r="P212" s="124">
        <f t="shared" ref="P212:V212" si="63">AVERAGE(F212:F213)</f>
        <v>1.35</v>
      </c>
      <c r="Q212" s="124">
        <f t="shared" si="63"/>
        <v>8.9499999999999993</v>
      </c>
      <c r="R212" s="124">
        <f t="shared" si="63"/>
        <v>1.95</v>
      </c>
      <c r="S212" s="124">
        <f t="shared" si="63"/>
        <v>9.3999999999999986</v>
      </c>
      <c r="T212" s="124">
        <f t="shared" si="63"/>
        <v>5.65</v>
      </c>
      <c r="U212" s="124">
        <f t="shared" si="63"/>
        <v>10.050000000000001</v>
      </c>
      <c r="V212" s="124">
        <f t="shared" si="63"/>
        <v>5.0999999999999996</v>
      </c>
      <c r="W212" s="27">
        <v>2</v>
      </c>
    </row>
    <row r="213" spans="1:23" x14ac:dyDescent="0.25">
      <c r="A213" s="16" t="s">
        <v>46</v>
      </c>
      <c r="B213" s="11" t="s">
        <v>49</v>
      </c>
      <c r="C213" s="24">
        <v>43091</v>
      </c>
      <c r="D213" s="16">
        <v>18</v>
      </c>
      <c r="E213" s="20">
        <v>20</v>
      </c>
      <c r="F213" s="20">
        <v>1.4</v>
      </c>
      <c r="G213" s="20">
        <v>9.9</v>
      </c>
      <c r="H213" s="20">
        <v>2.4</v>
      </c>
      <c r="I213" s="20">
        <v>9.6999999999999993</v>
      </c>
      <c r="J213" s="20">
        <v>6.9</v>
      </c>
      <c r="K213" s="20">
        <v>9.6999999999999993</v>
      </c>
      <c r="L213" s="20">
        <v>5</v>
      </c>
      <c r="N213" s="27">
        <v>19</v>
      </c>
      <c r="O213" s="124"/>
      <c r="P213" s="124"/>
      <c r="Q213" s="124"/>
      <c r="R213" s="124"/>
      <c r="S213" s="124"/>
      <c r="T213" s="124"/>
      <c r="U213" s="124"/>
      <c r="V213" s="124"/>
      <c r="W213" s="27"/>
    </row>
    <row r="214" spans="1:23" x14ac:dyDescent="0.25">
      <c r="A214" s="16" t="s">
        <v>46</v>
      </c>
      <c r="B214" s="11" t="s">
        <v>49</v>
      </c>
      <c r="C214" s="24">
        <v>43119</v>
      </c>
      <c r="D214" s="16">
        <v>21</v>
      </c>
      <c r="E214" s="20">
        <v>14.5</v>
      </c>
      <c r="F214" s="20">
        <v>2.4</v>
      </c>
      <c r="G214" s="20">
        <v>10.7</v>
      </c>
      <c r="H214" s="20">
        <v>0.9</v>
      </c>
      <c r="I214" s="20">
        <v>7.3</v>
      </c>
      <c r="J214" s="20">
        <v>3</v>
      </c>
      <c r="K214" s="20">
        <v>11.4</v>
      </c>
      <c r="L214" s="20">
        <v>7.3</v>
      </c>
      <c r="N214" s="27">
        <v>20</v>
      </c>
      <c r="O214" s="27"/>
      <c r="P214" s="27"/>
      <c r="Q214" s="27"/>
      <c r="R214" s="27"/>
      <c r="S214" s="27"/>
      <c r="T214" s="27"/>
      <c r="U214" s="27"/>
      <c r="V214" s="27"/>
      <c r="W214" s="27"/>
    </row>
    <row r="215" spans="1:23" x14ac:dyDescent="0.25">
      <c r="A215" s="16" t="s">
        <v>46</v>
      </c>
      <c r="B215" s="11" t="s">
        <v>49</v>
      </c>
      <c r="C215" s="24">
        <v>43119</v>
      </c>
      <c r="D215" s="16">
        <v>21</v>
      </c>
      <c r="E215" s="20">
        <v>15.7</v>
      </c>
      <c r="F215" s="20">
        <v>2</v>
      </c>
      <c r="G215" s="20">
        <v>9.4</v>
      </c>
      <c r="H215" s="20">
        <v>0.4</v>
      </c>
      <c r="I215" s="20">
        <v>9.8000000000000007</v>
      </c>
      <c r="J215" s="20">
        <v>3.7</v>
      </c>
      <c r="K215" s="20">
        <v>11.8</v>
      </c>
      <c r="L215" s="20">
        <v>2</v>
      </c>
      <c r="N215" s="27">
        <v>21</v>
      </c>
      <c r="O215" s="124">
        <f>AVERAGE(E214:E215)</f>
        <v>15.1</v>
      </c>
      <c r="P215" s="124">
        <f t="shared" ref="P215:V215" si="64">AVERAGE(F214:F215)</f>
        <v>2.2000000000000002</v>
      </c>
      <c r="Q215" s="124">
        <f t="shared" si="64"/>
        <v>10.050000000000001</v>
      </c>
      <c r="R215" s="124">
        <f t="shared" si="64"/>
        <v>0.65</v>
      </c>
      <c r="S215" s="124">
        <f t="shared" si="64"/>
        <v>8.5500000000000007</v>
      </c>
      <c r="T215" s="124">
        <f t="shared" si="64"/>
        <v>3.35</v>
      </c>
      <c r="U215" s="124">
        <f t="shared" si="64"/>
        <v>11.600000000000001</v>
      </c>
      <c r="V215" s="124">
        <f t="shared" si="64"/>
        <v>4.6500000000000004</v>
      </c>
      <c r="W215" s="27">
        <v>2</v>
      </c>
    </row>
    <row r="216" spans="1:23" x14ac:dyDescent="0.25">
      <c r="A216" s="16" t="s">
        <v>46</v>
      </c>
      <c r="B216" s="11" t="s">
        <v>49</v>
      </c>
      <c r="C216" s="24">
        <v>43122</v>
      </c>
      <c r="D216" s="16">
        <v>22</v>
      </c>
      <c r="E216" s="20">
        <v>20.9</v>
      </c>
      <c r="F216" s="20">
        <v>2.7</v>
      </c>
      <c r="G216" s="20">
        <v>10.1</v>
      </c>
      <c r="H216" s="20">
        <v>0.9</v>
      </c>
      <c r="I216" s="20">
        <v>11.4</v>
      </c>
      <c r="J216" s="20">
        <v>5</v>
      </c>
      <c r="K216" s="20">
        <v>16.399999999999999</v>
      </c>
      <c r="L216" s="20">
        <v>5.3</v>
      </c>
      <c r="N216" s="27">
        <v>22</v>
      </c>
      <c r="O216" s="124">
        <f>AVERAGE(E216:E217)</f>
        <v>15.25</v>
      </c>
      <c r="P216" s="124">
        <f t="shared" ref="P216:V216" si="65">AVERAGE(F216:F217)</f>
        <v>2.1500000000000004</v>
      </c>
      <c r="Q216" s="124">
        <f t="shared" si="65"/>
        <v>9.25</v>
      </c>
      <c r="R216" s="124">
        <f t="shared" si="65"/>
        <v>0.8</v>
      </c>
      <c r="S216" s="124">
        <f t="shared" si="65"/>
        <v>8.6999999999999993</v>
      </c>
      <c r="T216" s="124">
        <f t="shared" si="65"/>
        <v>4.25</v>
      </c>
      <c r="U216" s="124">
        <f t="shared" si="65"/>
        <v>13</v>
      </c>
      <c r="V216" s="124">
        <f t="shared" si="65"/>
        <v>5.0999999999999996</v>
      </c>
      <c r="W216" s="123">
        <v>2</v>
      </c>
    </row>
    <row r="217" spans="1:23" x14ac:dyDescent="0.25">
      <c r="A217" s="16" t="s">
        <v>46</v>
      </c>
      <c r="B217" s="11" t="s">
        <v>49</v>
      </c>
      <c r="C217" s="24">
        <v>43122</v>
      </c>
      <c r="D217" s="16">
        <v>22</v>
      </c>
      <c r="E217" s="20">
        <v>9.6</v>
      </c>
      <c r="F217" s="20">
        <v>1.6</v>
      </c>
      <c r="G217" s="20">
        <v>8.4</v>
      </c>
      <c r="H217" s="20">
        <v>0.7</v>
      </c>
      <c r="I217" s="20">
        <v>6</v>
      </c>
      <c r="J217" s="20">
        <v>3.5</v>
      </c>
      <c r="K217" s="20">
        <v>9.6</v>
      </c>
      <c r="L217" s="20">
        <v>4.9000000000000004</v>
      </c>
      <c r="N217" s="27">
        <v>23</v>
      </c>
      <c r="O217" s="124"/>
      <c r="P217" s="124"/>
      <c r="Q217" s="124"/>
      <c r="R217" s="124"/>
      <c r="S217" s="124"/>
      <c r="T217" s="124"/>
      <c r="U217" s="124"/>
      <c r="V217" s="124"/>
      <c r="W217" s="27"/>
    </row>
    <row r="218" spans="1:23" x14ac:dyDescent="0.25">
      <c r="A218" s="16" t="s">
        <v>46</v>
      </c>
      <c r="B218" s="11" t="s">
        <v>49</v>
      </c>
      <c r="C218" s="24">
        <v>43145</v>
      </c>
      <c r="D218" s="16">
        <v>25</v>
      </c>
      <c r="E218" s="20">
        <v>11.4</v>
      </c>
      <c r="F218" s="20">
        <v>0.9</v>
      </c>
      <c r="G218" s="20">
        <v>7.7</v>
      </c>
      <c r="H218" s="20">
        <v>0.3</v>
      </c>
      <c r="I218" s="20">
        <v>6.1</v>
      </c>
      <c r="J218" s="20">
        <v>3.5</v>
      </c>
      <c r="K218" s="20">
        <v>9.9</v>
      </c>
      <c r="L218" s="20">
        <v>3</v>
      </c>
      <c r="N218" s="27">
        <v>24</v>
      </c>
      <c r="O218" s="27"/>
      <c r="P218" s="27"/>
      <c r="Q218" s="27"/>
      <c r="R218" s="27"/>
      <c r="S218" s="27"/>
      <c r="T218" s="27"/>
      <c r="U218" s="27"/>
      <c r="V218" s="27"/>
      <c r="W218" s="27"/>
    </row>
    <row r="219" spans="1:23" x14ac:dyDescent="0.25">
      <c r="A219" s="16" t="s">
        <v>46</v>
      </c>
      <c r="B219" s="11" t="s">
        <v>49</v>
      </c>
      <c r="C219" s="24">
        <v>43145</v>
      </c>
      <c r="D219" s="16">
        <v>25</v>
      </c>
      <c r="E219" s="20">
        <v>15.3</v>
      </c>
      <c r="F219" s="20">
        <v>2.9</v>
      </c>
      <c r="G219" s="20">
        <v>7.5</v>
      </c>
      <c r="H219" s="20">
        <v>0.6</v>
      </c>
      <c r="I219" s="20">
        <v>8.6</v>
      </c>
      <c r="J219" s="20">
        <v>5.2</v>
      </c>
      <c r="K219" s="20">
        <v>12</v>
      </c>
      <c r="L219" s="20">
        <v>4.8</v>
      </c>
      <c r="N219" s="27">
        <v>25</v>
      </c>
      <c r="O219" s="124">
        <f>AVERAGE(E218:E219)</f>
        <v>13.350000000000001</v>
      </c>
      <c r="P219" s="124">
        <f t="shared" ref="P219:V219" si="66">AVERAGE(F218:F219)</f>
        <v>1.9</v>
      </c>
      <c r="Q219" s="124">
        <f t="shared" si="66"/>
        <v>7.6</v>
      </c>
      <c r="R219" s="124">
        <f t="shared" si="66"/>
        <v>0.44999999999999996</v>
      </c>
      <c r="S219" s="124">
        <f t="shared" si="66"/>
        <v>7.35</v>
      </c>
      <c r="T219" s="124">
        <f t="shared" si="66"/>
        <v>4.3499999999999996</v>
      </c>
      <c r="U219" s="124">
        <f t="shared" si="66"/>
        <v>10.95</v>
      </c>
      <c r="V219" s="124">
        <f t="shared" si="66"/>
        <v>3.9</v>
      </c>
      <c r="W219" s="123">
        <v>2</v>
      </c>
    </row>
    <row r="220" spans="1:23" x14ac:dyDescent="0.25">
      <c r="A220" s="16" t="s">
        <v>46</v>
      </c>
      <c r="B220" s="11" t="s">
        <v>49</v>
      </c>
      <c r="C220" s="24">
        <v>43147</v>
      </c>
      <c r="D220" s="16">
        <v>26</v>
      </c>
      <c r="E220" s="20">
        <v>19.399999999999999</v>
      </c>
      <c r="F220" s="20">
        <v>1.5</v>
      </c>
      <c r="G220" s="20">
        <v>15.1</v>
      </c>
      <c r="H220" s="20">
        <v>3.2</v>
      </c>
      <c r="I220" s="20">
        <v>12.9</v>
      </c>
      <c r="J220" s="20">
        <v>5.9</v>
      </c>
      <c r="K220" s="20">
        <v>15.3</v>
      </c>
      <c r="L220" s="20">
        <v>4.5999999999999996</v>
      </c>
      <c r="N220" s="27">
        <v>26</v>
      </c>
      <c r="O220" s="124">
        <f>AVERAGE(E220:E221)</f>
        <v>18.350000000000001</v>
      </c>
      <c r="P220" s="124">
        <f t="shared" ref="P220:V220" si="67">AVERAGE(F220:F221)</f>
        <v>1.85</v>
      </c>
      <c r="Q220" s="124">
        <f t="shared" si="67"/>
        <v>12.5</v>
      </c>
      <c r="R220" s="124">
        <f t="shared" si="67"/>
        <v>2.1500000000000004</v>
      </c>
      <c r="S220" s="124">
        <f t="shared" si="67"/>
        <v>13.850000000000001</v>
      </c>
      <c r="T220" s="124">
        <f t="shared" si="67"/>
        <v>5.4</v>
      </c>
      <c r="U220" s="124">
        <f t="shared" si="67"/>
        <v>13.05</v>
      </c>
      <c r="V220" s="124">
        <f t="shared" si="67"/>
        <v>4.1999999999999993</v>
      </c>
      <c r="W220" s="27">
        <v>2</v>
      </c>
    </row>
    <row r="221" spans="1:23" x14ac:dyDescent="0.25">
      <c r="A221" s="16" t="s">
        <v>46</v>
      </c>
      <c r="B221" s="11" t="s">
        <v>49</v>
      </c>
      <c r="C221" s="24">
        <v>43147</v>
      </c>
      <c r="D221" s="16">
        <v>26</v>
      </c>
      <c r="E221" s="20">
        <v>17.3</v>
      </c>
      <c r="F221" s="20">
        <v>2.2000000000000002</v>
      </c>
      <c r="G221" s="20">
        <v>9.9</v>
      </c>
      <c r="H221" s="20">
        <v>1.1000000000000001</v>
      </c>
      <c r="I221" s="20">
        <v>14.8</v>
      </c>
      <c r="J221" s="20">
        <v>4.9000000000000004</v>
      </c>
      <c r="K221" s="20">
        <v>10.8</v>
      </c>
      <c r="L221" s="20">
        <v>3.8</v>
      </c>
      <c r="N221" s="27">
        <v>27</v>
      </c>
      <c r="O221" s="124"/>
      <c r="P221" s="124"/>
      <c r="Q221" s="124"/>
      <c r="R221" s="124"/>
      <c r="S221" s="124"/>
      <c r="T221" s="124"/>
      <c r="U221" s="124"/>
      <c r="V221" s="124"/>
      <c r="W221" s="27"/>
    </row>
    <row r="222" spans="1:23" x14ac:dyDescent="0.25">
      <c r="A222" s="16" t="s">
        <v>46</v>
      </c>
      <c r="B222" s="11" t="s">
        <v>49</v>
      </c>
      <c r="C222" s="24">
        <v>43161</v>
      </c>
      <c r="D222" s="16">
        <v>28</v>
      </c>
      <c r="E222" s="20">
        <v>30.7</v>
      </c>
      <c r="F222" s="20">
        <v>11.8</v>
      </c>
      <c r="G222" s="20">
        <v>6.5</v>
      </c>
      <c r="H222" s="20">
        <v>1</v>
      </c>
      <c r="I222" s="20">
        <v>28.4</v>
      </c>
      <c r="J222" s="20">
        <v>15.8</v>
      </c>
      <c r="K222" s="20">
        <v>9.9</v>
      </c>
      <c r="L222" s="20">
        <v>6.4</v>
      </c>
      <c r="N222" s="27">
        <v>28</v>
      </c>
      <c r="O222" s="124">
        <f>AVERAGE(E222:E223)</f>
        <v>25.75</v>
      </c>
      <c r="P222" s="124">
        <f t="shared" ref="P222:V222" si="68">AVERAGE(F222:F223)</f>
        <v>10.65</v>
      </c>
      <c r="Q222" s="124">
        <f t="shared" si="68"/>
        <v>7</v>
      </c>
      <c r="R222" s="124">
        <f t="shared" si="68"/>
        <v>0.75</v>
      </c>
      <c r="S222" s="124">
        <f t="shared" si="68"/>
        <v>27.2</v>
      </c>
      <c r="T222" s="124">
        <f t="shared" si="68"/>
        <v>14.7</v>
      </c>
      <c r="U222" s="124">
        <f t="shared" si="68"/>
        <v>9.25</v>
      </c>
      <c r="V222" s="124">
        <f t="shared" si="68"/>
        <v>4.3499999999999996</v>
      </c>
      <c r="W222" s="27">
        <v>2</v>
      </c>
    </row>
    <row r="223" spans="1:23" x14ac:dyDescent="0.25">
      <c r="A223" s="16" t="s">
        <v>46</v>
      </c>
      <c r="B223" s="11" t="s">
        <v>49</v>
      </c>
      <c r="C223" s="24">
        <v>43161</v>
      </c>
      <c r="D223" s="16">
        <v>28</v>
      </c>
      <c r="E223" s="20">
        <v>20.8</v>
      </c>
      <c r="F223" s="20">
        <v>9.5</v>
      </c>
      <c r="G223" s="20">
        <v>7.5</v>
      </c>
      <c r="H223" s="20">
        <v>0.5</v>
      </c>
      <c r="I223" s="20">
        <v>26</v>
      </c>
      <c r="J223" s="20">
        <v>13.6</v>
      </c>
      <c r="K223" s="20">
        <v>8.6</v>
      </c>
      <c r="L223" s="20">
        <v>2.2999999999999998</v>
      </c>
      <c r="N223" s="27">
        <v>29</v>
      </c>
      <c r="O223" s="124">
        <f>AVERAGE(E224:E229)</f>
        <v>14.983333333333334</v>
      </c>
      <c r="P223" s="124">
        <f t="shared" ref="P223:V223" si="69">AVERAGE(F224:F229)</f>
        <v>1.45</v>
      </c>
      <c r="Q223" s="124">
        <f t="shared" si="69"/>
        <v>9.65</v>
      </c>
      <c r="R223" s="124">
        <f t="shared" si="69"/>
        <v>1.8666666666666669</v>
      </c>
      <c r="S223" s="124">
        <f t="shared" si="69"/>
        <v>13.516666666666666</v>
      </c>
      <c r="T223" s="124">
        <f t="shared" si="69"/>
        <v>5.6000000000000005</v>
      </c>
      <c r="U223" s="124">
        <f t="shared" si="69"/>
        <v>11.350000000000001</v>
      </c>
      <c r="V223" s="124">
        <f t="shared" si="69"/>
        <v>4.5666666666666664</v>
      </c>
      <c r="W223" s="27">
        <v>6</v>
      </c>
    </row>
    <row r="224" spans="1:23" x14ac:dyDescent="0.25">
      <c r="A224" s="16" t="s">
        <v>46</v>
      </c>
      <c r="B224" s="11" t="s">
        <v>49</v>
      </c>
      <c r="C224" s="24">
        <v>43165</v>
      </c>
      <c r="D224" s="16">
        <v>29</v>
      </c>
      <c r="E224" s="20">
        <v>7.3</v>
      </c>
      <c r="F224" s="20">
        <v>1.1000000000000001</v>
      </c>
      <c r="G224" s="20">
        <v>5</v>
      </c>
      <c r="H224" s="20">
        <v>0.7</v>
      </c>
      <c r="I224" s="20">
        <v>8.5</v>
      </c>
      <c r="J224" s="20">
        <v>4.0999999999999996</v>
      </c>
      <c r="K224" s="20">
        <v>7.1</v>
      </c>
      <c r="L224" s="20">
        <v>2.2000000000000002</v>
      </c>
      <c r="N224" s="27">
        <v>30</v>
      </c>
      <c r="O224" s="124">
        <f>AVERAGE(E230:E232)</f>
        <v>16.666666666666668</v>
      </c>
      <c r="P224" s="124">
        <f t="shared" ref="P224:V224" si="70">AVERAGE(F230:F232)</f>
        <v>0.9</v>
      </c>
      <c r="Q224" s="124">
        <f t="shared" si="70"/>
        <v>16.8</v>
      </c>
      <c r="R224" s="124">
        <f t="shared" si="70"/>
        <v>1.0999999999999999</v>
      </c>
      <c r="S224" s="124">
        <f t="shared" si="70"/>
        <v>14.366666666666667</v>
      </c>
      <c r="T224" s="124">
        <f t="shared" si="70"/>
        <v>5.7666666666666657</v>
      </c>
      <c r="U224" s="124">
        <f t="shared" si="70"/>
        <v>15.733333333333333</v>
      </c>
      <c r="V224" s="124">
        <f t="shared" si="70"/>
        <v>5.3</v>
      </c>
      <c r="W224" s="27">
        <v>3</v>
      </c>
    </row>
    <row r="225" spans="1:23" x14ac:dyDescent="0.25">
      <c r="A225" s="16" t="s">
        <v>46</v>
      </c>
      <c r="B225" s="11" t="s">
        <v>49</v>
      </c>
      <c r="C225" s="24">
        <v>43165</v>
      </c>
      <c r="D225" s="16">
        <v>29</v>
      </c>
      <c r="E225" s="20">
        <v>14.1</v>
      </c>
      <c r="F225" s="20">
        <v>1.7</v>
      </c>
      <c r="G225" s="20">
        <v>11.3</v>
      </c>
      <c r="H225" s="20">
        <v>2</v>
      </c>
      <c r="I225" s="20">
        <v>9.5</v>
      </c>
      <c r="J225" s="20">
        <v>6.2</v>
      </c>
      <c r="K225" s="20">
        <v>11.8</v>
      </c>
      <c r="L225" s="20">
        <v>2.9</v>
      </c>
      <c r="N225" s="27">
        <v>31</v>
      </c>
      <c r="O225" s="124">
        <f>AVERAGE(E233:E234)</f>
        <v>15.75</v>
      </c>
      <c r="P225" s="124">
        <f t="shared" ref="P225:V225" si="71">AVERAGE(F233:F234)</f>
        <v>1.2999999999999998</v>
      </c>
      <c r="Q225" s="124">
        <f t="shared" si="71"/>
        <v>7.4</v>
      </c>
      <c r="R225" s="124">
        <f t="shared" si="71"/>
        <v>0.4</v>
      </c>
      <c r="S225" s="124">
        <f t="shared" si="71"/>
        <v>17.25</v>
      </c>
      <c r="T225" s="124">
        <f t="shared" si="71"/>
        <v>7.9</v>
      </c>
      <c r="U225" s="124">
        <f t="shared" si="71"/>
        <v>11.95</v>
      </c>
      <c r="V225" s="124">
        <f t="shared" si="71"/>
        <v>6.2</v>
      </c>
      <c r="W225" s="27">
        <v>2</v>
      </c>
    </row>
    <row r="226" spans="1:23" x14ac:dyDescent="0.25">
      <c r="A226" s="16" t="s">
        <v>46</v>
      </c>
      <c r="B226" s="11" t="s">
        <v>49</v>
      </c>
      <c r="C226" s="24">
        <v>43168</v>
      </c>
      <c r="D226" s="16">
        <v>29</v>
      </c>
      <c r="E226" s="20">
        <v>15.1</v>
      </c>
      <c r="F226" s="20">
        <v>0.4</v>
      </c>
      <c r="G226" s="20">
        <v>10.199999999999999</v>
      </c>
      <c r="H226" s="20">
        <v>1.9</v>
      </c>
      <c r="I226" s="20">
        <v>15.9</v>
      </c>
      <c r="J226" s="20">
        <v>4.8</v>
      </c>
      <c r="K226" s="20">
        <v>13.6</v>
      </c>
      <c r="L226" s="20">
        <v>3.9</v>
      </c>
      <c r="N226" s="27">
        <v>32</v>
      </c>
      <c r="O226" s="124">
        <f>AVERAGE(E235:E237)</f>
        <v>14.066666666666665</v>
      </c>
      <c r="P226" s="124">
        <f t="shared" ref="P226:V226" si="72">AVERAGE(F235:F237)</f>
        <v>2.0333333333333332</v>
      </c>
      <c r="Q226" s="124">
        <f t="shared" si="72"/>
        <v>15.166666666666666</v>
      </c>
      <c r="R226" s="124">
        <f t="shared" si="72"/>
        <v>2.6</v>
      </c>
      <c r="S226" s="124">
        <f t="shared" si="72"/>
        <v>11.866666666666667</v>
      </c>
      <c r="T226" s="124">
        <f t="shared" si="72"/>
        <v>6.6333333333333329</v>
      </c>
      <c r="U226" s="124">
        <f t="shared" si="72"/>
        <v>14.133333333333333</v>
      </c>
      <c r="V226" s="124">
        <f t="shared" si="72"/>
        <v>4.9666666666666668</v>
      </c>
      <c r="W226" s="27">
        <v>3</v>
      </c>
    </row>
    <row r="227" spans="1:23" x14ac:dyDescent="0.25">
      <c r="A227" s="16" t="s">
        <v>46</v>
      </c>
      <c r="B227" s="11" t="s">
        <v>49</v>
      </c>
      <c r="C227" s="24">
        <v>43168</v>
      </c>
      <c r="D227" s="16">
        <v>29</v>
      </c>
      <c r="E227" s="20">
        <v>19.3</v>
      </c>
      <c r="F227" s="20">
        <v>1.2</v>
      </c>
      <c r="G227" s="20">
        <v>17.899999999999999</v>
      </c>
      <c r="H227" s="20">
        <v>4.2</v>
      </c>
      <c r="I227" s="20">
        <v>16</v>
      </c>
      <c r="J227" s="20">
        <v>4.7</v>
      </c>
      <c r="K227" s="20">
        <v>12.5</v>
      </c>
      <c r="L227" s="20">
        <v>4.4000000000000004</v>
      </c>
      <c r="N227" s="27">
        <v>33</v>
      </c>
      <c r="O227" s="124">
        <f>AVERAGE(E238:E240)</f>
        <v>16.666666666666668</v>
      </c>
      <c r="P227" s="124">
        <f t="shared" ref="P227:V227" si="73">AVERAGE(F238:F240)</f>
        <v>3.2666666666666662</v>
      </c>
      <c r="Q227" s="124">
        <f t="shared" si="73"/>
        <v>7.7</v>
      </c>
      <c r="R227" s="124">
        <f t="shared" si="73"/>
        <v>1.2</v>
      </c>
      <c r="S227" s="124">
        <f t="shared" si="73"/>
        <v>16.649999999999999</v>
      </c>
      <c r="T227" s="124">
        <f t="shared" si="73"/>
        <v>16.25</v>
      </c>
      <c r="U227" s="124">
        <f t="shared" si="73"/>
        <v>10.65</v>
      </c>
      <c r="V227" s="124">
        <f t="shared" si="73"/>
        <v>4.4000000000000004</v>
      </c>
      <c r="W227" s="27" t="s">
        <v>60</v>
      </c>
    </row>
    <row r="228" spans="1:23" x14ac:dyDescent="0.25">
      <c r="A228" s="16" t="s">
        <v>46</v>
      </c>
      <c r="B228" s="11" t="s">
        <v>49</v>
      </c>
      <c r="C228" s="24">
        <v>43172</v>
      </c>
      <c r="D228" s="16">
        <v>29</v>
      </c>
      <c r="E228" s="20">
        <v>20.7</v>
      </c>
      <c r="F228" s="20">
        <v>2.8</v>
      </c>
      <c r="G228" s="20">
        <v>6.1</v>
      </c>
      <c r="H228" s="20">
        <v>0.8</v>
      </c>
      <c r="I228" s="20">
        <v>16.2</v>
      </c>
      <c r="J228" s="20">
        <v>7.5</v>
      </c>
      <c r="K228" s="20">
        <v>13.2</v>
      </c>
      <c r="L228" s="20">
        <v>8.5</v>
      </c>
      <c r="N228" s="27">
        <v>34</v>
      </c>
      <c r="O228" s="124">
        <f>AVERAGE(E241:E243)</f>
        <v>15.233333333333334</v>
      </c>
      <c r="P228" s="124">
        <f t="shared" ref="P228:V228" si="74">AVERAGE(F241:F243)</f>
        <v>1.8333333333333333</v>
      </c>
      <c r="Q228" s="124">
        <f t="shared" si="74"/>
        <v>19.566666666666666</v>
      </c>
      <c r="R228" s="124">
        <f t="shared" si="74"/>
        <v>1.3999999999999997</v>
      </c>
      <c r="S228" s="124">
        <f t="shared" si="74"/>
        <v>13.5</v>
      </c>
      <c r="T228" s="124">
        <f t="shared" si="74"/>
        <v>6.166666666666667</v>
      </c>
      <c r="U228" s="124">
        <f t="shared" si="74"/>
        <v>15.700000000000001</v>
      </c>
      <c r="V228" s="124">
        <f t="shared" si="74"/>
        <v>6.9666666666666659</v>
      </c>
      <c r="W228" s="27">
        <v>3</v>
      </c>
    </row>
    <row r="229" spans="1:23" x14ac:dyDescent="0.25">
      <c r="A229" s="16" t="s">
        <v>46</v>
      </c>
      <c r="B229" s="11" t="s">
        <v>49</v>
      </c>
      <c r="C229" s="24">
        <v>43172</v>
      </c>
      <c r="D229" s="16">
        <v>29</v>
      </c>
      <c r="E229" s="20">
        <v>13.4</v>
      </c>
      <c r="F229" s="20">
        <v>1.5</v>
      </c>
      <c r="G229" s="20">
        <v>7.4</v>
      </c>
      <c r="H229" s="20">
        <v>1.6</v>
      </c>
      <c r="I229" s="20">
        <v>15</v>
      </c>
      <c r="J229" s="20">
        <v>6.3</v>
      </c>
      <c r="K229" s="20">
        <v>9.9</v>
      </c>
      <c r="L229" s="20">
        <v>5.5</v>
      </c>
      <c r="N229" s="27">
        <v>35</v>
      </c>
      <c r="O229" s="124"/>
      <c r="P229" s="124"/>
      <c r="Q229" s="124"/>
      <c r="R229" s="124"/>
      <c r="S229" s="124"/>
      <c r="T229" s="124"/>
      <c r="U229" s="124"/>
      <c r="V229" s="124"/>
      <c r="W229" s="27"/>
    </row>
    <row r="230" spans="1:23" x14ac:dyDescent="0.25">
      <c r="A230" s="16" t="s">
        <v>46</v>
      </c>
      <c r="B230" s="11" t="s">
        <v>49</v>
      </c>
      <c r="C230" s="24">
        <v>43178</v>
      </c>
      <c r="D230" s="16">
        <v>30</v>
      </c>
      <c r="E230" s="20">
        <v>19.3</v>
      </c>
      <c r="F230" s="20">
        <v>1.3</v>
      </c>
      <c r="G230" s="20">
        <v>19.600000000000001</v>
      </c>
      <c r="H230" s="20">
        <v>1.5</v>
      </c>
      <c r="I230" s="20">
        <v>18.399999999999999</v>
      </c>
      <c r="J230" s="20">
        <v>5.4</v>
      </c>
      <c r="K230" s="20">
        <v>21.4</v>
      </c>
      <c r="L230" s="20">
        <v>4.8</v>
      </c>
      <c r="N230" s="27">
        <v>36</v>
      </c>
      <c r="O230" s="124">
        <f>AVERAGE(E244:E246)</f>
        <v>14</v>
      </c>
      <c r="P230" s="124">
        <f t="shared" ref="P230:V230" si="75">AVERAGE(F244:F246)</f>
        <v>2.9</v>
      </c>
      <c r="Q230" s="124">
        <f t="shared" si="75"/>
        <v>7.333333333333333</v>
      </c>
      <c r="R230" s="124">
        <f t="shared" si="75"/>
        <v>0.66666666666666663</v>
      </c>
      <c r="S230" s="124">
        <f t="shared" si="75"/>
        <v>12.966666666666667</v>
      </c>
      <c r="T230" s="124">
        <f t="shared" si="75"/>
        <v>7.1333333333333329</v>
      </c>
      <c r="U230" s="124">
        <f t="shared" si="75"/>
        <v>9.5333333333333332</v>
      </c>
      <c r="V230" s="124">
        <f t="shared" si="75"/>
        <v>4.2</v>
      </c>
      <c r="W230" s="27">
        <v>3</v>
      </c>
    </row>
    <row r="231" spans="1:23" x14ac:dyDescent="0.25">
      <c r="A231" s="16" t="s">
        <v>46</v>
      </c>
      <c r="B231" s="11" t="s">
        <v>49</v>
      </c>
      <c r="C231" s="24">
        <v>43178</v>
      </c>
      <c r="D231" s="16">
        <v>30</v>
      </c>
      <c r="E231" s="20">
        <v>17.7</v>
      </c>
      <c r="F231" s="20">
        <v>0.8</v>
      </c>
      <c r="G231" s="20">
        <v>21.5</v>
      </c>
      <c r="H231" s="20">
        <v>0.4</v>
      </c>
      <c r="I231" s="20">
        <v>13.3</v>
      </c>
      <c r="J231" s="20">
        <v>7.8</v>
      </c>
      <c r="K231" s="20">
        <v>14.7</v>
      </c>
      <c r="L231" s="20">
        <v>5.9</v>
      </c>
      <c r="N231" s="27">
        <v>37</v>
      </c>
      <c r="O231" s="27"/>
      <c r="P231" s="27"/>
      <c r="Q231" s="27"/>
      <c r="R231" s="27"/>
      <c r="S231" s="27"/>
      <c r="T231" s="27"/>
      <c r="U231" s="27"/>
      <c r="V231" s="27"/>
      <c r="W231" s="27"/>
    </row>
    <row r="232" spans="1:23" x14ac:dyDescent="0.25">
      <c r="A232" s="16" t="s">
        <v>46</v>
      </c>
      <c r="B232" s="11" t="s">
        <v>49</v>
      </c>
      <c r="C232" s="24">
        <v>43178</v>
      </c>
      <c r="D232" s="16">
        <v>30</v>
      </c>
      <c r="E232" s="20">
        <v>13</v>
      </c>
      <c r="F232" s="20">
        <v>0.6</v>
      </c>
      <c r="G232" s="20">
        <v>9.3000000000000007</v>
      </c>
      <c r="H232" s="20">
        <v>1.4</v>
      </c>
      <c r="I232" s="20">
        <v>11.4</v>
      </c>
      <c r="J232" s="20">
        <v>4.0999999999999996</v>
      </c>
      <c r="K232" s="20">
        <v>11.1</v>
      </c>
      <c r="L232" s="20">
        <v>5.2</v>
      </c>
      <c r="N232" s="27">
        <v>38</v>
      </c>
      <c r="O232" s="124">
        <f>AVERAGE(E247:E248)</f>
        <v>15.399999999999999</v>
      </c>
      <c r="P232" s="124">
        <f t="shared" ref="P232:V232" si="76">AVERAGE(F247:F248)</f>
        <v>4.5</v>
      </c>
      <c r="Q232" s="124">
        <f t="shared" si="76"/>
        <v>18.05</v>
      </c>
      <c r="R232" s="124">
        <f t="shared" si="76"/>
        <v>0.75</v>
      </c>
      <c r="S232" s="124">
        <f t="shared" si="76"/>
        <v>16.45</v>
      </c>
      <c r="T232" s="124">
        <f t="shared" si="76"/>
        <v>12.399999999999999</v>
      </c>
      <c r="U232" s="124">
        <f t="shared" si="76"/>
        <v>14.15</v>
      </c>
      <c r="V232" s="124">
        <f t="shared" si="76"/>
        <v>4.0999999999999996</v>
      </c>
      <c r="W232" s="27">
        <v>2</v>
      </c>
    </row>
    <row r="233" spans="1:23" x14ac:dyDescent="0.25">
      <c r="A233" s="16" t="s">
        <v>46</v>
      </c>
      <c r="B233" s="11" t="s">
        <v>49</v>
      </c>
      <c r="C233" s="24">
        <v>43186</v>
      </c>
      <c r="D233" s="16">
        <v>31</v>
      </c>
      <c r="E233" s="20">
        <v>17.8</v>
      </c>
      <c r="F233" s="20">
        <v>1.9</v>
      </c>
      <c r="G233" s="20">
        <v>8.5</v>
      </c>
      <c r="H233" s="20">
        <v>0.3</v>
      </c>
      <c r="I233" s="20">
        <v>19.3</v>
      </c>
      <c r="J233" s="20">
        <v>8</v>
      </c>
      <c r="K233" s="20">
        <v>13.1</v>
      </c>
      <c r="L233" s="20">
        <v>4.9000000000000004</v>
      </c>
      <c r="N233" s="27">
        <v>39</v>
      </c>
      <c r="O233" s="124">
        <f>AVERAGE(E249:E250)</f>
        <v>8.5</v>
      </c>
      <c r="P233" s="124">
        <f t="shared" ref="P233:V233" si="77">AVERAGE(F249:F250)</f>
        <v>1.1000000000000001</v>
      </c>
      <c r="Q233" s="124">
        <f t="shared" si="77"/>
        <v>9.6999999999999993</v>
      </c>
      <c r="R233" s="124">
        <f t="shared" si="77"/>
        <v>0.95</v>
      </c>
      <c r="S233" s="124">
        <f t="shared" si="77"/>
        <v>10.5</v>
      </c>
      <c r="T233" s="124">
        <f t="shared" si="77"/>
        <v>6.8000000000000007</v>
      </c>
      <c r="U233" s="124">
        <f t="shared" si="77"/>
        <v>11.5</v>
      </c>
      <c r="V233" s="124">
        <f t="shared" si="77"/>
        <v>3.9000000000000004</v>
      </c>
      <c r="W233" s="27">
        <v>2</v>
      </c>
    </row>
    <row r="234" spans="1:23" x14ac:dyDescent="0.25">
      <c r="A234" s="16" t="s">
        <v>46</v>
      </c>
      <c r="B234" s="11" t="s">
        <v>49</v>
      </c>
      <c r="C234" s="24">
        <v>43186</v>
      </c>
      <c r="D234" s="16">
        <v>31</v>
      </c>
      <c r="E234" s="20">
        <v>13.7</v>
      </c>
      <c r="F234" s="20">
        <v>0.7</v>
      </c>
      <c r="G234" s="20">
        <v>6.3</v>
      </c>
      <c r="H234" s="20">
        <v>0.5</v>
      </c>
      <c r="I234" s="20">
        <v>15.2</v>
      </c>
      <c r="J234" s="20">
        <v>7.8</v>
      </c>
      <c r="K234" s="20">
        <v>10.8</v>
      </c>
      <c r="L234" s="20">
        <v>7.5</v>
      </c>
      <c r="N234" s="27">
        <v>40</v>
      </c>
      <c r="O234" s="124"/>
      <c r="P234" s="124"/>
      <c r="Q234" s="124"/>
      <c r="R234" s="124"/>
      <c r="S234" s="124"/>
      <c r="T234" s="124"/>
      <c r="U234" s="124"/>
      <c r="V234" s="124"/>
      <c r="W234" s="27"/>
    </row>
    <row r="235" spans="1:23" x14ac:dyDescent="0.25">
      <c r="A235" s="16" t="s">
        <v>46</v>
      </c>
      <c r="B235" s="11" t="s">
        <v>49</v>
      </c>
      <c r="C235" s="24">
        <v>43194</v>
      </c>
      <c r="D235" s="16">
        <v>32</v>
      </c>
      <c r="E235" s="20">
        <v>15.7</v>
      </c>
      <c r="F235" s="20">
        <v>1.7</v>
      </c>
      <c r="G235" s="20">
        <v>13.6</v>
      </c>
      <c r="H235" s="20">
        <v>1.7</v>
      </c>
      <c r="I235" s="20">
        <v>12.8</v>
      </c>
      <c r="J235" s="20">
        <v>8</v>
      </c>
      <c r="K235" s="20">
        <v>12.2</v>
      </c>
      <c r="L235" s="20">
        <v>3.9</v>
      </c>
      <c r="N235" s="27">
        <v>41</v>
      </c>
      <c r="O235" s="27"/>
      <c r="P235" s="27"/>
      <c r="Q235" s="27"/>
      <c r="R235" s="27"/>
      <c r="S235" s="27"/>
      <c r="T235" s="27"/>
      <c r="U235" s="27"/>
      <c r="V235" s="27"/>
      <c r="W235" s="27"/>
    </row>
    <row r="236" spans="1:23" x14ac:dyDescent="0.25">
      <c r="A236" s="16" t="s">
        <v>46</v>
      </c>
      <c r="B236" s="11" t="s">
        <v>49</v>
      </c>
      <c r="C236" s="24">
        <v>43194</v>
      </c>
      <c r="D236" s="16">
        <v>32</v>
      </c>
      <c r="E236" s="20">
        <v>13.1</v>
      </c>
      <c r="F236" s="20">
        <v>2.5</v>
      </c>
      <c r="G236" s="20">
        <v>15</v>
      </c>
      <c r="H236" s="20">
        <v>2.8</v>
      </c>
      <c r="I236" s="20">
        <v>12</v>
      </c>
      <c r="J236" s="20">
        <v>6.1</v>
      </c>
      <c r="K236" s="20">
        <v>13</v>
      </c>
      <c r="L236" s="20">
        <v>4.5999999999999996</v>
      </c>
    </row>
    <row r="237" spans="1:23" x14ac:dyDescent="0.25">
      <c r="A237" s="16" t="s">
        <v>46</v>
      </c>
      <c r="B237" s="11" t="s">
        <v>49</v>
      </c>
      <c r="C237" s="24">
        <v>43194</v>
      </c>
      <c r="D237" s="16">
        <v>32</v>
      </c>
      <c r="E237" s="20">
        <v>13.4</v>
      </c>
      <c r="F237" s="20">
        <v>1.9</v>
      </c>
      <c r="G237" s="20">
        <v>16.899999999999999</v>
      </c>
      <c r="H237" s="20">
        <v>3.3</v>
      </c>
      <c r="I237" s="20">
        <v>10.8</v>
      </c>
      <c r="J237" s="20">
        <v>5.8</v>
      </c>
      <c r="K237" s="20">
        <v>17.2</v>
      </c>
      <c r="L237" s="20">
        <v>6.4</v>
      </c>
    </row>
    <row r="238" spans="1:23" x14ac:dyDescent="0.25">
      <c r="A238" s="16" t="s">
        <v>46</v>
      </c>
      <c r="B238" s="11" t="s">
        <v>49</v>
      </c>
      <c r="C238" s="24">
        <v>43202</v>
      </c>
      <c r="D238" s="16">
        <v>33</v>
      </c>
      <c r="E238" s="20">
        <v>23.8</v>
      </c>
      <c r="F238" s="20">
        <v>3.7</v>
      </c>
      <c r="G238" s="20">
        <v>8.9</v>
      </c>
      <c r="H238" s="20">
        <v>0.6</v>
      </c>
      <c r="I238" s="20">
        <v>23.8</v>
      </c>
      <c r="J238" s="20">
        <v>26.3</v>
      </c>
      <c r="K238" s="20">
        <v>8.5</v>
      </c>
      <c r="L238" s="20">
        <v>2.4</v>
      </c>
    </row>
    <row r="239" spans="1:23" x14ac:dyDescent="0.25">
      <c r="A239" s="16" t="s">
        <v>46</v>
      </c>
      <c r="B239" s="11" t="s">
        <v>49</v>
      </c>
      <c r="C239" s="24">
        <v>43202</v>
      </c>
      <c r="D239" s="16">
        <v>33</v>
      </c>
      <c r="E239" s="20">
        <v>16.600000000000001</v>
      </c>
      <c r="F239" s="20">
        <v>5</v>
      </c>
      <c r="G239" s="20">
        <v>6.9</v>
      </c>
      <c r="H239" s="20">
        <v>0.8</v>
      </c>
      <c r="I239" s="20">
        <v>9.5</v>
      </c>
      <c r="J239" s="20">
        <v>6.2</v>
      </c>
      <c r="K239" s="20">
        <v>12.8</v>
      </c>
      <c r="L239" s="20">
        <v>6.4</v>
      </c>
      <c r="N239" s="27" t="s">
        <v>47</v>
      </c>
      <c r="O239" s="27" t="s">
        <v>51</v>
      </c>
      <c r="P239" s="27" t="s">
        <v>52</v>
      </c>
      <c r="Q239" s="27" t="s">
        <v>50</v>
      </c>
      <c r="R239" s="27" t="s">
        <v>53</v>
      </c>
      <c r="S239" s="27" t="s">
        <v>54</v>
      </c>
      <c r="T239" s="27" t="s">
        <v>55</v>
      </c>
      <c r="U239" s="27" t="s">
        <v>56</v>
      </c>
      <c r="V239" s="27" t="s">
        <v>57</v>
      </c>
      <c r="W239" s="59" t="s">
        <v>36</v>
      </c>
    </row>
    <row r="240" spans="1:23" x14ac:dyDescent="0.25">
      <c r="A240" s="16" t="s">
        <v>46</v>
      </c>
      <c r="B240" s="11" t="s">
        <v>49</v>
      </c>
      <c r="C240" s="24">
        <v>43202</v>
      </c>
      <c r="D240" s="16">
        <v>33</v>
      </c>
      <c r="E240" s="20">
        <v>9.6</v>
      </c>
      <c r="F240" s="20">
        <v>1.1000000000000001</v>
      </c>
      <c r="G240" s="20">
        <v>7.3</v>
      </c>
      <c r="H240" s="20">
        <v>2.2000000000000002</v>
      </c>
      <c r="I240" s="20"/>
      <c r="J240" s="20"/>
      <c r="K240" s="20"/>
      <c r="L240" s="20"/>
      <c r="N240" s="27">
        <v>17</v>
      </c>
      <c r="O240" s="124">
        <f>AVERAGE(E251:E252)</f>
        <v>20.25</v>
      </c>
      <c r="P240" s="124">
        <f t="shared" ref="P240:V240" si="78">AVERAGE(F251:F252)</f>
        <v>3.1</v>
      </c>
      <c r="Q240" s="124">
        <f t="shared" si="78"/>
        <v>10.8</v>
      </c>
      <c r="R240" s="124">
        <f t="shared" si="78"/>
        <v>0.75</v>
      </c>
      <c r="S240" s="124">
        <f t="shared" si="78"/>
        <v>16.55</v>
      </c>
      <c r="T240" s="124">
        <f t="shared" si="78"/>
        <v>15.75</v>
      </c>
      <c r="U240" s="124">
        <f t="shared" si="78"/>
        <v>13.2</v>
      </c>
      <c r="V240" s="124">
        <f t="shared" si="78"/>
        <v>3.5</v>
      </c>
      <c r="W240" s="27">
        <v>2</v>
      </c>
    </row>
    <row r="241" spans="1:23" x14ac:dyDescent="0.25">
      <c r="A241" s="16" t="s">
        <v>46</v>
      </c>
      <c r="B241" s="11" t="s">
        <v>49</v>
      </c>
      <c r="C241" s="24">
        <v>43208</v>
      </c>
      <c r="D241" s="16">
        <v>34</v>
      </c>
      <c r="E241" s="20">
        <v>13.9</v>
      </c>
      <c r="F241" s="20">
        <v>2.8</v>
      </c>
      <c r="G241" s="20">
        <v>22.9</v>
      </c>
      <c r="H241" s="20">
        <v>0.7</v>
      </c>
      <c r="I241" s="20">
        <v>11.1</v>
      </c>
      <c r="J241" s="20">
        <v>5.5</v>
      </c>
      <c r="K241" s="20">
        <v>19.399999999999999</v>
      </c>
      <c r="L241" s="20">
        <v>11.5</v>
      </c>
      <c r="N241" s="27">
        <v>18</v>
      </c>
      <c r="O241" s="124">
        <f>AVERAGE(E253:E254)</f>
        <v>17.649999999999999</v>
      </c>
      <c r="P241" s="124">
        <f t="shared" ref="P241:V241" si="79">AVERAGE(F253:F254)</f>
        <v>0.95</v>
      </c>
      <c r="Q241" s="124">
        <f t="shared" si="79"/>
        <v>9.75</v>
      </c>
      <c r="R241" s="124">
        <f t="shared" si="79"/>
        <v>1.25</v>
      </c>
      <c r="S241" s="124">
        <f t="shared" si="79"/>
        <v>10.6</v>
      </c>
      <c r="T241" s="124">
        <f t="shared" si="79"/>
        <v>4.7</v>
      </c>
      <c r="U241" s="124">
        <f t="shared" si="79"/>
        <v>12.25</v>
      </c>
      <c r="V241" s="124">
        <f t="shared" si="79"/>
        <v>3.35</v>
      </c>
      <c r="W241" s="27">
        <v>2</v>
      </c>
    </row>
    <row r="242" spans="1:23" x14ac:dyDescent="0.25">
      <c r="A242" s="16" t="s">
        <v>46</v>
      </c>
      <c r="B242" s="11" t="s">
        <v>49</v>
      </c>
      <c r="C242" s="24">
        <v>43208</v>
      </c>
      <c r="D242" s="16">
        <v>34</v>
      </c>
      <c r="E242" s="20">
        <v>20.100000000000001</v>
      </c>
      <c r="F242" s="20">
        <v>1.5</v>
      </c>
      <c r="G242" s="20">
        <v>21.4</v>
      </c>
      <c r="H242" s="20">
        <v>2.1</v>
      </c>
      <c r="I242" s="20">
        <v>17.8</v>
      </c>
      <c r="J242" s="20">
        <v>7.3</v>
      </c>
      <c r="K242" s="20">
        <v>16.100000000000001</v>
      </c>
      <c r="L242" s="20">
        <v>6.7</v>
      </c>
      <c r="N242" s="27">
        <v>19</v>
      </c>
      <c r="O242" s="124">
        <f>AVERAGE(E255:E256)</f>
        <v>20.25</v>
      </c>
      <c r="P242" s="124">
        <f t="shared" ref="P242:V242" si="80">AVERAGE(F255:F256)</f>
        <v>2.5</v>
      </c>
      <c r="Q242" s="124">
        <f t="shared" si="80"/>
        <v>11.25</v>
      </c>
      <c r="R242" s="124">
        <f t="shared" si="80"/>
        <v>1.85</v>
      </c>
      <c r="S242" s="124">
        <f t="shared" si="80"/>
        <v>18.049999999999997</v>
      </c>
      <c r="T242" s="124">
        <f t="shared" si="80"/>
        <v>13.35</v>
      </c>
      <c r="U242" s="124">
        <f t="shared" si="80"/>
        <v>14.6</v>
      </c>
      <c r="V242" s="124">
        <f t="shared" si="80"/>
        <v>6.5500000000000007</v>
      </c>
      <c r="W242" s="27">
        <v>2</v>
      </c>
    </row>
    <row r="243" spans="1:23" x14ac:dyDescent="0.25">
      <c r="A243" s="16" t="s">
        <v>46</v>
      </c>
      <c r="B243" s="11" t="s">
        <v>49</v>
      </c>
      <c r="C243" s="24">
        <v>43208</v>
      </c>
      <c r="D243" s="16">
        <v>34</v>
      </c>
      <c r="E243" s="20">
        <v>11.7</v>
      </c>
      <c r="F243" s="20">
        <v>1.2</v>
      </c>
      <c r="G243" s="20">
        <v>14.4</v>
      </c>
      <c r="H243" s="20">
        <v>1.4</v>
      </c>
      <c r="I243" s="20">
        <v>11.6</v>
      </c>
      <c r="J243" s="20">
        <v>5.7</v>
      </c>
      <c r="K243" s="20">
        <v>11.6</v>
      </c>
      <c r="L243" s="20">
        <v>2.7</v>
      </c>
      <c r="N243" s="27">
        <v>20</v>
      </c>
      <c r="O243" s="27"/>
      <c r="P243" s="27"/>
      <c r="Q243" s="27"/>
      <c r="R243" s="27"/>
      <c r="S243" s="27"/>
      <c r="T243" s="27"/>
      <c r="U243" s="27"/>
      <c r="V243" s="27"/>
      <c r="W243" s="27"/>
    </row>
    <row r="244" spans="1:23" x14ac:dyDescent="0.25">
      <c r="A244" s="16" t="s">
        <v>46</v>
      </c>
      <c r="B244" s="11" t="s">
        <v>49</v>
      </c>
      <c r="C244" s="24">
        <v>43216</v>
      </c>
      <c r="D244" s="16">
        <v>36</v>
      </c>
      <c r="E244" s="20">
        <v>16.8</v>
      </c>
      <c r="F244" s="20">
        <v>3</v>
      </c>
      <c r="G244" s="20">
        <v>9.3000000000000007</v>
      </c>
      <c r="H244" s="20">
        <v>0.7</v>
      </c>
      <c r="I244" s="20">
        <v>12.2</v>
      </c>
      <c r="J244" s="20">
        <v>8.1</v>
      </c>
      <c r="K244" s="20">
        <v>9.4</v>
      </c>
      <c r="L244" s="20">
        <v>4.5</v>
      </c>
      <c r="N244" s="27">
        <v>21</v>
      </c>
      <c r="O244" s="124"/>
      <c r="P244" s="124"/>
      <c r="Q244" s="124"/>
      <c r="R244" s="124"/>
      <c r="S244" s="124"/>
      <c r="T244" s="124"/>
      <c r="U244" s="124"/>
      <c r="V244" s="124"/>
      <c r="W244" s="27"/>
    </row>
    <row r="245" spans="1:23" x14ac:dyDescent="0.25">
      <c r="A245" s="16" t="s">
        <v>46</v>
      </c>
      <c r="B245" s="11" t="s">
        <v>49</v>
      </c>
      <c r="C245" s="24">
        <v>43216</v>
      </c>
      <c r="D245" s="16">
        <v>36</v>
      </c>
      <c r="E245" s="20">
        <v>9.8000000000000007</v>
      </c>
      <c r="F245" s="20">
        <v>1</v>
      </c>
      <c r="G245" s="20">
        <v>5.3</v>
      </c>
      <c r="H245" s="20">
        <v>0.3</v>
      </c>
      <c r="I245" s="20">
        <v>9.5</v>
      </c>
      <c r="J245" s="20">
        <v>5.9</v>
      </c>
      <c r="K245" s="20">
        <v>9.6</v>
      </c>
      <c r="L245" s="20">
        <v>4</v>
      </c>
      <c r="N245" s="27">
        <v>22</v>
      </c>
      <c r="O245" s="124">
        <f>AVERAGE(E257:E258)</f>
        <v>13.85</v>
      </c>
      <c r="P245" s="124">
        <f t="shared" ref="P245:V245" si="81">AVERAGE(F257:F258)</f>
        <v>11.7</v>
      </c>
      <c r="Q245" s="124">
        <f t="shared" si="81"/>
        <v>11.2</v>
      </c>
      <c r="R245" s="124">
        <f t="shared" si="81"/>
        <v>0.85000000000000009</v>
      </c>
      <c r="S245" s="124">
        <f t="shared" si="81"/>
        <v>6.4499999999999993</v>
      </c>
      <c r="T245" s="124">
        <f t="shared" si="81"/>
        <v>3.9000000000000004</v>
      </c>
      <c r="U245" s="124">
        <f t="shared" si="81"/>
        <v>12.7</v>
      </c>
      <c r="V245" s="124">
        <f t="shared" si="81"/>
        <v>5.35</v>
      </c>
      <c r="W245" s="123">
        <v>2</v>
      </c>
    </row>
    <row r="246" spans="1:23" x14ac:dyDescent="0.25">
      <c r="A246" s="16" t="s">
        <v>46</v>
      </c>
      <c r="B246" s="11" t="s">
        <v>49</v>
      </c>
      <c r="C246" s="24">
        <v>43216</v>
      </c>
      <c r="D246" s="16">
        <v>36</v>
      </c>
      <c r="E246" s="20">
        <v>15.4</v>
      </c>
      <c r="F246" s="20">
        <v>4.7</v>
      </c>
      <c r="G246" s="20">
        <v>7.4</v>
      </c>
      <c r="H246" s="20">
        <v>1</v>
      </c>
      <c r="I246" s="20">
        <v>17.2</v>
      </c>
      <c r="J246" s="20">
        <v>7.4</v>
      </c>
      <c r="K246" s="20">
        <v>9.6</v>
      </c>
      <c r="L246" s="20">
        <v>4.0999999999999996</v>
      </c>
      <c r="N246" s="27">
        <v>23</v>
      </c>
      <c r="O246" s="124">
        <f>AVERAGE(E259:E260)</f>
        <v>19.450000000000003</v>
      </c>
      <c r="P246" s="124">
        <f t="shared" ref="P246:V246" si="82">AVERAGE(F259:F260)</f>
        <v>5.5500000000000007</v>
      </c>
      <c r="Q246" s="124">
        <f t="shared" si="82"/>
        <v>9.5</v>
      </c>
      <c r="R246" s="124">
        <f t="shared" si="82"/>
        <v>1.1000000000000001</v>
      </c>
      <c r="S246" s="124">
        <f t="shared" si="82"/>
        <v>10.45</v>
      </c>
      <c r="T246" s="124">
        <f t="shared" si="82"/>
        <v>5.45</v>
      </c>
      <c r="U246" s="124">
        <f t="shared" si="82"/>
        <v>11.25</v>
      </c>
      <c r="V246" s="124">
        <f t="shared" si="82"/>
        <v>4.95</v>
      </c>
      <c r="W246" s="27">
        <v>2</v>
      </c>
    </row>
    <row r="247" spans="1:23" x14ac:dyDescent="0.25">
      <c r="A247" s="16" t="s">
        <v>46</v>
      </c>
      <c r="B247" s="11" t="s">
        <v>49</v>
      </c>
      <c r="C247" s="24">
        <v>43235</v>
      </c>
      <c r="D247" s="16">
        <v>38</v>
      </c>
      <c r="E247" s="20">
        <v>20.9</v>
      </c>
      <c r="F247" s="20">
        <v>1.3</v>
      </c>
      <c r="G247" s="20">
        <v>14.4</v>
      </c>
      <c r="H247" s="20">
        <v>0.5</v>
      </c>
      <c r="I247" s="20">
        <v>17</v>
      </c>
      <c r="J247" s="20">
        <v>9.6999999999999993</v>
      </c>
      <c r="K247" s="20">
        <v>13.8</v>
      </c>
      <c r="L247" s="20">
        <v>3</v>
      </c>
      <c r="N247" s="27">
        <v>24</v>
      </c>
      <c r="O247" s="27"/>
      <c r="P247" s="27"/>
      <c r="Q247" s="27"/>
      <c r="R247" s="27"/>
      <c r="S247" s="27"/>
      <c r="T247" s="27"/>
      <c r="U247" s="27"/>
      <c r="V247" s="27"/>
      <c r="W247" s="27"/>
    </row>
    <row r="248" spans="1:23" x14ac:dyDescent="0.25">
      <c r="A248" s="16" t="s">
        <v>46</v>
      </c>
      <c r="B248" s="11" t="s">
        <v>49</v>
      </c>
      <c r="C248" s="24">
        <v>43235</v>
      </c>
      <c r="D248" s="16">
        <v>38</v>
      </c>
      <c r="E248" s="20">
        <v>9.9</v>
      </c>
      <c r="F248" s="20">
        <v>7.7</v>
      </c>
      <c r="G248" s="20">
        <v>21.7</v>
      </c>
      <c r="H248" s="20">
        <v>1</v>
      </c>
      <c r="I248" s="20">
        <v>15.9</v>
      </c>
      <c r="J248" s="20">
        <v>15.1</v>
      </c>
      <c r="K248" s="20">
        <v>14.5</v>
      </c>
      <c r="L248" s="20">
        <v>5.2</v>
      </c>
      <c r="N248" s="27">
        <v>25</v>
      </c>
      <c r="O248" s="124"/>
      <c r="P248" s="124"/>
      <c r="Q248" s="124"/>
      <c r="R248" s="124"/>
      <c r="S248" s="124"/>
      <c r="T248" s="124"/>
      <c r="U248" s="124"/>
      <c r="V248" s="124"/>
      <c r="W248" s="123"/>
    </row>
    <row r="249" spans="1:23" x14ac:dyDescent="0.25">
      <c r="A249" s="16" t="s">
        <v>46</v>
      </c>
      <c r="B249" s="11" t="s">
        <v>49</v>
      </c>
      <c r="C249" s="24">
        <v>43244</v>
      </c>
      <c r="D249" s="16">
        <v>39</v>
      </c>
      <c r="E249" s="20">
        <v>6.2</v>
      </c>
      <c r="F249" s="20">
        <v>0.8</v>
      </c>
      <c r="G249" s="20">
        <v>8.8000000000000007</v>
      </c>
      <c r="H249" s="20">
        <v>0.9</v>
      </c>
      <c r="I249" s="20">
        <v>9.8000000000000007</v>
      </c>
      <c r="J249" s="20">
        <v>7.4</v>
      </c>
      <c r="K249" s="20">
        <v>11.3</v>
      </c>
      <c r="L249" s="20">
        <v>4.4000000000000004</v>
      </c>
      <c r="N249" s="27">
        <v>26</v>
      </c>
      <c r="O249" s="124"/>
      <c r="P249" s="124"/>
      <c r="Q249" s="124"/>
      <c r="R249" s="124"/>
      <c r="S249" s="124"/>
      <c r="T249" s="124"/>
      <c r="U249" s="124"/>
      <c r="V249" s="124"/>
      <c r="W249" s="27"/>
    </row>
    <row r="250" spans="1:23" x14ac:dyDescent="0.25">
      <c r="A250" s="16" t="s">
        <v>46</v>
      </c>
      <c r="B250" s="11" t="s">
        <v>49</v>
      </c>
      <c r="C250" s="24">
        <v>43244</v>
      </c>
      <c r="D250" s="16">
        <v>39</v>
      </c>
      <c r="E250" s="20">
        <v>10.8</v>
      </c>
      <c r="F250" s="20">
        <v>1.4</v>
      </c>
      <c r="G250" s="20">
        <v>10.6</v>
      </c>
      <c r="H250" s="20">
        <v>1</v>
      </c>
      <c r="I250" s="20">
        <v>11.2</v>
      </c>
      <c r="J250" s="20">
        <v>6.2</v>
      </c>
      <c r="K250" s="20">
        <v>11.7</v>
      </c>
      <c r="L250" s="20">
        <v>3.4</v>
      </c>
      <c r="N250" s="27">
        <v>27</v>
      </c>
      <c r="O250" s="124"/>
      <c r="P250" s="124"/>
      <c r="Q250" s="124"/>
      <c r="R250" s="124"/>
      <c r="S250" s="124"/>
      <c r="T250" s="124"/>
      <c r="U250" s="124"/>
      <c r="V250" s="124"/>
      <c r="W250" s="27"/>
    </row>
    <row r="251" spans="1:23" x14ac:dyDescent="0.25">
      <c r="A251" s="16" t="s">
        <v>47</v>
      </c>
      <c r="B251" s="11" t="s">
        <v>49</v>
      </c>
      <c r="C251" s="24">
        <v>43084</v>
      </c>
      <c r="D251" s="16">
        <v>17</v>
      </c>
      <c r="E251" s="20">
        <v>20.399999999999999</v>
      </c>
      <c r="F251" s="20">
        <v>3.2</v>
      </c>
      <c r="G251" s="20">
        <v>13.2</v>
      </c>
      <c r="H251" s="20">
        <v>0.9</v>
      </c>
      <c r="I251" s="20">
        <v>14.3</v>
      </c>
      <c r="J251" s="20">
        <v>13.5</v>
      </c>
      <c r="K251" s="20">
        <v>15</v>
      </c>
      <c r="L251" s="20">
        <v>3.5</v>
      </c>
      <c r="N251" s="27">
        <v>28</v>
      </c>
      <c r="O251" s="124"/>
      <c r="P251" s="124"/>
      <c r="Q251" s="124"/>
      <c r="R251" s="124"/>
      <c r="S251" s="124"/>
      <c r="T251" s="124"/>
      <c r="U251" s="124"/>
      <c r="V251" s="124"/>
      <c r="W251" s="27"/>
    </row>
    <row r="252" spans="1:23" x14ac:dyDescent="0.25">
      <c r="A252" s="16" t="s">
        <v>47</v>
      </c>
      <c r="B252" s="11" t="s">
        <v>49</v>
      </c>
      <c r="C252" s="24">
        <v>43084</v>
      </c>
      <c r="D252" s="16">
        <v>17</v>
      </c>
      <c r="E252" s="20">
        <v>20.100000000000001</v>
      </c>
      <c r="F252" s="20">
        <v>3</v>
      </c>
      <c r="G252" s="20">
        <v>8.4</v>
      </c>
      <c r="H252" s="20">
        <v>0.6</v>
      </c>
      <c r="I252" s="20">
        <v>18.8</v>
      </c>
      <c r="J252" s="20">
        <v>18</v>
      </c>
      <c r="K252" s="20">
        <v>11.4</v>
      </c>
      <c r="L252" s="20">
        <v>3.5</v>
      </c>
      <c r="N252" s="27">
        <v>29</v>
      </c>
      <c r="O252" s="124"/>
      <c r="P252" s="124"/>
      <c r="Q252" s="124"/>
      <c r="R252" s="124"/>
      <c r="S252" s="124"/>
      <c r="T252" s="124"/>
      <c r="U252" s="124"/>
      <c r="V252" s="124"/>
      <c r="W252" s="27"/>
    </row>
    <row r="253" spans="1:23" x14ac:dyDescent="0.25">
      <c r="A253" s="16" t="s">
        <v>47</v>
      </c>
      <c r="B253" s="11" t="s">
        <v>49</v>
      </c>
      <c r="C253" s="24">
        <v>43087</v>
      </c>
      <c r="D253" s="16">
        <v>18</v>
      </c>
      <c r="E253" s="20">
        <v>18.600000000000001</v>
      </c>
      <c r="F253" s="20">
        <v>1.2</v>
      </c>
      <c r="G253" s="20">
        <v>7.4</v>
      </c>
      <c r="H253" s="20">
        <v>0.8</v>
      </c>
      <c r="I253" s="20">
        <v>10.7</v>
      </c>
      <c r="J253" s="20">
        <v>5.2</v>
      </c>
      <c r="K253" s="20">
        <v>10.1</v>
      </c>
      <c r="L253" s="20">
        <v>3.2</v>
      </c>
      <c r="N253" s="27">
        <v>30</v>
      </c>
      <c r="O253" s="124"/>
      <c r="P253" s="124"/>
      <c r="Q253" s="124"/>
      <c r="R253" s="124"/>
      <c r="S253" s="124"/>
      <c r="T253" s="124"/>
      <c r="U253" s="124"/>
      <c r="V253" s="124"/>
      <c r="W253" s="27"/>
    </row>
    <row r="254" spans="1:23" x14ac:dyDescent="0.25">
      <c r="A254" s="16" t="s">
        <v>47</v>
      </c>
      <c r="B254" s="11" t="s">
        <v>49</v>
      </c>
      <c r="C254" s="24">
        <v>43087</v>
      </c>
      <c r="D254" s="16">
        <v>18</v>
      </c>
      <c r="E254" s="20">
        <v>16.7</v>
      </c>
      <c r="F254" s="20">
        <v>0.7</v>
      </c>
      <c r="G254" s="20">
        <v>12.1</v>
      </c>
      <c r="H254" s="20">
        <v>1.7</v>
      </c>
      <c r="I254" s="20">
        <v>10.5</v>
      </c>
      <c r="J254" s="20">
        <v>4.2</v>
      </c>
      <c r="K254" s="20">
        <v>14.4</v>
      </c>
      <c r="L254" s="20">
        <v>3.5</v>
      </c>
      <c r="N254" s="27">
        <v>31</v>
      </c>
      <c r="O254" s="124"/>
      <c r="P254" s="124"/>
      <c r="Q254" s="124"/>
      <c r="R254" s="124"/>
      <c r="S254" s="124"/>
      <c r="T254" s="124"/>
      <c r="U254" s="124"/>
      <c r="V254" s="124"/>
      <c r="W254" s="27"/>
    </row>
    <row r="255" spans="1:23" x14ac:dyDescent="0.25">
      <c r="A255" s="16" t="s">
        <v>47</v>
      </c>
      <c r="B255" s="11" t="s">
        <v>49</v>
      </c>
      <c r="C255" s="24">
        <v>43091</v>
      </c>
      <c r="D255" s="16">
        <v>19</v>
      </c>
      <c r="E255" s="20">
        <v>20.3</v>
      </c>
      <c r="F255" s="20">
        <v>2.1</v>
      </c>
      <c r="G255" s="20">
        <v>13.3</v>
      </c>
      <c r="H255" s="20">
        <v>2.5</v>
      </c>
      <c r="I255" s="20">
        <v>26.4</v>
      </c>
      <c r="J255" s="20">
        <v>20.7</v>
      </c>
      <c r="K255" s="20">
        <v>17</v>
      </c>
      <c r="L255" s="20">
        <v>8.8000000000000007</v>
      </c>
      <c r="N255" s="27">
        <v>32</v>
      </c>
      <c r="O255" s="124"/>
      <c r="P255" s="124"/>
      <c r="Q255" s="124"/>
      <c r="R255" s="124"/>
      <c r="S255" s="124"/>
      <c r="T255" s="124"/>
      <c r="U255" s="124"/>
      <c r="V255" s="124"/>
      <c r="W255" s="27"/>
    </row>
    <row r="256" spans="1:23" x14ac:dyDescent="0.25">
      <c r="A256" s="16" t="s">
        <v>47</v>
      </c>
      <c r="B256" s="11" t="s">
        <v>49</v>
      </c>
      <c r="C256" s="24">
        <v>43091</v>
      </c>
      <c r="D256" s="16">
        <v>19</v>
      </c>
      <c r="E256" s="20">
        <v>20.2</v>
      </c>
      <c r="F256" s="20">
        <v>2.9</v>
      </c>
      <c r="G256" s="20">
        <v>9.1999999999999993</v>
      </c>
      <c r="H256" s="20">
        <v>1.2</v>
      </c>
      <c r="I256" s="20">
        <v>9.6999999999999993</v>
      </c>
      <c r="J256" s="20">
        <v>6</v>
      </c>
      <c r="K256" s="20">
        <v>12.2</v>
      </c>
      <c r="L256" s="20">
        <v>4.3</v>
      </c>
      <c r="N256" s="27">
        <v>33</v>
      </c>
      <c r="O256" s="124"/>
      <c r="P256" s="124"/>
      <c r="Q256" s="124"/>
      <c r="R256" s="124"/>
      <c r="S256" s="124"/>
      <c r="T256" s="124"/>
      <c r="U256" s="124"/>
      <c r="V256" s="124"/>
      <c r="W256" s="27"/>
    </row>
    <row r="257" spans="1:23" x14ac:dyDescent="0.25">
      <c r="A257" s="16" t="s">
        <v>47</v>
      </c>
      <c r="B257" s="11" t="s">
        <v>49</v>
      </c>
      <c r="C257" s="24">
        <v>43119</v>
      </c>
      <c r="D257" s="16">
        <v>22</v>
      </c>
      <c r="E257" s="20">
        <v>17.399999999999999</v>
      </c>
      <c r="F257" s="20">
        <v>17.5</v>
      </c>
      <c r="G257" s="20">
        <v>11.8</v>
      </c>
      <c r="H257" s="20">
        <v>0.6</v>
      </c>
      <c r="I257" s="20">
        <v>5.8</v>
      </c>
      <c r="J257" s="20">
        <v>3.1</v>
      </c>
      <c r="K257" s="20">
        <v>13</v>
      </c>
      <c r="L257" s="20">
        <v>6.4</v>
      </c>
      <c r="N257" s="27">
        <v>34</v>
      </c>
      <c r="O257" s="124"/>
      <c r="P257" s="124"/>
      <c r="Q257" s="124"/>
      <c r="R257" s="124"/>
      <c r="S257" s="124"/>
      <c r="T257" s="124"/>
      <c r="U257" s="124"/>
      <c r="V257" s="124"/>
      <c r="W257" s="27"/>
    </row>
    <row r="258" spans="1:23" x14ac:dyDescent="0.25">
      <c r="A258" s="16" t="s">
        <v>47</v>
      </c>
      <c r="B258" s="11" t="s">
        <v>49</v>
      </c>
      <c r="C258" s="24">
        <v>43119</v>
      </c>
      <c r="D258" s="16">
        <v>22</v>
      </c>
      <c r="E258" s="20">
        <v>10.3</v>
      </c>
      <c r="F258" s="20">
        <v>5.9</v>
      </c>
      <c r="G258" s="20">
        <v>10.6</v>
      </c>
      <c r="H258" s="20">
        <v>1.1000000000000001</v>
      </c>
      <c r="I258" s="20">
        <v>7.1</v>
      </c>
      <c r="J258" s="20">
        <v>4.7</v>
      </c>
      <c r="K258" s="20">
        <v>12.4</v>
      </c>
      <c r="L258" s="20">
        <v>4.3</v>
      </c>
      <c r="N258" s="27">
        <v>35</v>
      </c>
      <c r="O258" s="124"/>
      <c r="P258" s="124"/>
      <c r="Q258" s="124"/>
      <c r="R258" s="124"/>
      <c r="S258" s="124"/>
      <c r="T258" s="124"/>
      <c r="U258" s="124"/>
      <c r="V258" s="124"/>
      <c r="W258" s="27"/>
    </row>
    <row r="259" spans="1:23" x14ac:dyDescent="0.25">
      <c r="A259" s="16" t="s">
        <v>47</v>
      </c>
      <c r="B259" s="11" t="s">
        <v>49</v>
      </c>
      <c r="C259" s="24">
        <v>43122</v>
      </c>
      <c r="D259" s="16">
        <v>23</v>
      </c>
      <c r="E259" s="20">
        <v>18.600000000000001</v>
      </c>
      <c r="F259" s="20">
        <v>2.8</v>
      </c>
      <c r="G259" s="20">
        <v>12.9</v>
      </c>
      <c r="H259" s="20">
        <v>1.4</v>
      </c>
      <c r="I259" s="20">
        <v>10</v>
      </c>
      <c r="J259" s="20">
        <v>4.9000000000000004</v>
      </c>
      <c r="K259" s="20">
        <v>12.1</v>
      </c>
      <c r="L259" s="20">
        <v>3.9</v>
      </c>
      <c r="N259" s="27">
        <v>36</v>
      </c>
      <c r="O259" s="124"/>
      <c r="P259" s="124"/>
      <c r="Q259" s="124"/>
      <c r="R259" s="124"/>
      <c r="S259" s="124"/>
      <c r="T259" s="124"/>
      <c r="U259" s="124"/>
      <c r="V259" s="124"/>
      <c r="W259" s="27"/>
    </row>
    <row r="260" spans="1:23" x14ac:dyDescent="0.25">
      <c r="A260" s="16" t="s">
        <v>47</v>
      </c>
      <c r="B260" s="11" t="s">
        <v>49</v>
      </c>
      <c r="C260" s="24">
        <v>43122</v>
      </c>
      <c r="D260" s="16">
        <v>23</v>
      </c>
      <c r="E260" s="20">
        <v>20.3</v>
      </c>
      <c r="F260" s="20">
        <v>8.3000000000000007</v>
      </c>
      <c r="G260" s="20">
        <v>6.1</v>
      </c>
      <c r="H260" s="20">
        <v>0.8</v>
      </c>
      <c r="I260" s="20">
        <v>10.9</v>
      </c>
      <c r="J260" s="20">
        <v>6</v>
      </c>
      <c r="K260" s="20">
        <v>10.4</v>
      </c>
      <c r="L260" s="20">
        <v>6</v>
      </c>
      <c r="N260" s="27">
        <v>37</v>
      </c>
      <c r="O260" s="27"/>
      <c r="P260" s="27"/>
      <c r="Q260" s="27"/>
      <c r="R260" s="27"/>
      <c r="S260" s="27"/>
      <c r="T260" s="27"/>
      <c r="U260" s="27"/>
      <c r="V260" s="27"/>
      <c r="W260" s="27"/>
    </row>
    <row r="261" spans="1:23" x14ac:dyDescent="0.25">
      <c r="N261" s="27">
        <v>38</v>
      </c>
      <c r="O261" s="124"/>
      <c r="P261" s="124"/>
      <c r="Q261" s="124"/>
      <c r="R261" s="124"/>
      <c r="S261" s="124"/>
      <c r="T261" s="124"/>
      <c r="U261" s="124"/>
      <c r="V261" s="124"/>
      <c r="W261" s="27"/>
    </row>
    <row r="262" spans="1:23" x14ac:dyDescent="0.25">
      <c r="N262" s="27">
        <v>39</v>
      </c>
      <c r="O262" s="124"/>
      <c r="P262" s="124"/>
      <c r="Q262" s="124"/>
      <c r="R262" s="124"/>
      <c r="S262" s="124"/>
      <c r="T262" s="124"/>
      <c r="U262" s="124"/>
      <c r="V262" s="124"/>
      <c r="W262" s="27"/>
    </row>
    <row r="263" spans="1:23" x14ac:dyDescent="0.25">
      <c r="N263" s="27">
        <v>40</v>
      </c>
      <c r="O263" s="124"/>
      <c r="P263" s="124"/>
      <c r="Q263" s="124"/>
      <c r="R263" s="124"/>
      <c r="S263" s="124"/>
      <c r="T263" s="124"/>
      <c r="U263" s="124"/>
      <c r="V263" s="124"/>
      <c r="W263" s="27"/>
    </row>
    <row r="264" spans="1:23" x14ac:dyDescent="0.25">
      <c r="N264" s="27">
        <v>41</v>
      </c>
      <c r="O264" s="27"/>
      <c r="P264" s="27"/>
      <c r="Q264" s="27"/>
      <c r="R264" s="27"/>
      <c r="S264" s="27"/>
      <c r="T264" s="27"/>
      <c r="U264" s="27"/>
      <c r="V264" s="27"/>
      <c r="W264" s="2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69"/>
  <sheetViews>
    <sheetView tabSelected="1" zoomScale="60" zoomScaleNormal="60" workbookViewId="0">
      <selection activeCell="Q74" sqref="Q74"/>
    </sheetView>
  </sheetViews>
  <sheetFormatPr baseColWidth="10" defaultRowHeight="15" x14ac:dyDescent="0.25"/>
  <cols>
    <col min="1" max="16384" width="11.42578125" style="90"/>
  </cols>
  <sheetData>
    <row r="1" spans="2:74" ht="16.5" customHeight="1" thickBot="1" x14ac:dyDescent="0.3">
      <c r="C1" s="183" t="s">
        <v>40</v>
      </c>
      <c r="D1" s="184"/>
      <c r="E1" s="184"/>
      <c r="F1" s="184"/>
      <c r="G1" s="184"/>
      <c r="H1" s="184"/>
      <c r="I1" s="184"/>
      <c r="J1" s="184"/>
      <c r="K1" s="185"/>
      <c r="L1" s="189" t="s">
        <v>41</v>
      </c>
      <c r="M1" s="190"/>
      <c r="N1" s="190"/>
      <c r="O1" s="190"/>
      <c r="P1" s="190"/>
      <c r="Q1" s="190"/>
      <c r="R1" s="190"/>
      <c r="S1" s="190"/>
      <c r="T1" s="191"/>
      <c r="U1" s="183" t="s">
        <v>42</v>
      </c>
      <c r="V1" s="184"/>
      <c r="W1" s="184"/>
      <c r="X1" s="184"/>
      <c r="Y1" s="184"/>
      <c r="Z1" s="184"/>
      <c r="AA1" s="184"/>
      <c r="AB1" s="184"/>
      <c r="AC1" s="185"/>
      <c r="AD1" s="183" t="s">
        <v>43</v>
      </c>
      <c r="AE1" s="184"/>
      <c r="AF1" s="184"/>
      <c r="AG1" s="184"/>
      <c r="AH1" s="184"/>
      <c r="AI1" s="184"/>
      <c r="AJ1" s="184"/>
      <c r="AK1" s="184"/>
      <c r="AL1" s="185"/>
      <c r="AM1" s="183" t="s">
        <v>44</v>
      </c>
      <c r="AN1" s="184"/>
      <c r="AO1" s="184"/>
      <c r="AP1" s="184"/>
      <c r="AQ1" s="184"/>
      <c r="AR1" s="184"/>
      <c r="AS1" s="184"/>
      <c r="AT1" s="184"/>
      <c r="AU1" s="185"/>
      <c r="AV1" s="183" t="s">
        <v>45</v>
      </c>
      <c r="AW1" s="184"/>
      <c r="AX1" s="184"/>
      <c r="AY1" s="184"/>
      <c r="AZ1" s="184"/>
      <c r="BA1" s="184"/>
      <c r="BB1" s="184"/>
      <c r="BC1" s="184"/>
      <c r="BD1" s="185"/>
      <c r="BE1" s="183" t="s">
        <v>46</v>
      </c>
      <c r="BF1" s="184"/>
      <c r="BG1" s="184"/>
      <c r="BH1" s="184"/>
      <c r="BI1" s="184"/>
      <c r="BJ1" s="184"/>
      <c r="BK1" s="184"/>
      <c r="BL1" s="184"/>
      <c r="BM1" s="185"/>
      <c r="BN1" s="183" t="s">
        <v>47</v>
      </c>
      <c r="BO1" s="184"/>
      <c r="BP1" s="184"/>
      <c r="BQ1" s="184"/>
      <c r="BR1" s="184"/>
      <c r="BS1" s="184"/>
      <c r="BT1" s="184"/>
      <c r="BU1" s="184"/>
      <c r="BV1" s="185"/>
    </row>
    <row r="2" spans="2:74" ht="15.75" thickBot="1" x14ac:dyDescent="0.3">
      <c r="B2" s="109"/>
      <c r="C2" s="169" t="s">
        <v>51</v>
      </c>
      <c r="D2" s="170" t="s">
        <v>52</v>
      </c>
      <c r="E2" s="170" t="s">
        <v>50</v>
      </c>
      <c r="F2" s="170" t="s">
        <v>53</v>
      </c>
      <c r="G2" s="170" t="s">
        <v>54</v>
      </c>
      <c r="H2" s="170" t="s">
        <v>55</v>
      </c>
      <c r="I2" s="104" t="s">
        <v>56</v>
      </c>
      <c r="J2" s="104" t="s">
        <v>57</v>
      </c>
      <c r="K2" s="105" t="s">
        <v>36</v>
      </c>
      <c r="L2" s="169" t="s">
        <v>51</v>
      </c>
      <c r="M2" s="170" t="s">
        <v>52</v>
      </c>
      <c r="N2" s="170" t="s">
        <v>50</v>
      </c>
      <c r="O2" s="170" t="s">
        <v>53</v>
      </c>
      <c r="P2" s="170" t="s">
        <v>54</v>
      </c>
      <c r="Q2" s="170" t="s">
        <v>55</v>
      </c>
      <c r="R2" s="104" t="s">
        <v>56</v>
      </c>
      <c r="S2" s="104" t="s">
        <v>57</v>
      </c>
      <c r="T2" s="106" t="s">
        <v>36</v>
      </c>
      <c r="U2" s="178" t="s">
        <v>51</v>
      </c>
      <c r="V2" s="179" t="s">
        <v>52</v>
      </c>
      <c r="W2" s="179" t="s">
        <v>50</v>
      </c>
      <c r="X2" s="179" t="s">
        <v>53</v>
      </c>
      <c r="Y2" s="179" t="s">
        <v>54</v>
      </c>
      <c r="Z2" s="179" t="s">
        <v>55</v>
      </c>
      <c r="AA2" s="114" t="s">
        <v>56</v>
      </c>
      <c r="AB2" s="114" t="s">
        <v>57</v>
      </c>
      <c r="AC2" s="115" t="s">
        <v>36</v>
      </c>
      <c r="AD2" s="169" t="s">
        <v>51</v>
      </c>
      <c r="AE2" s="170" t="s">
        <v>52</v>
      </c>
      <c r="AF2" s="170" t="s">
        <v>50</v>
      </c>
      <c r="AG2" s="170" t="s">
        <v>53</v>
      </c>
      <c r="AH2" s="170" t="s">
        <v>54</v>
      </c>
      <c r="AI2" s="170" t="s">
        <v>55</v>
      </c>
      <c r="AJ2" s="104" t="s">
        <v>56</v>
      </c>
      <c r="AK2" s="104" t="s">
        <v>57</v>
      </c>
      <c r="AL2" s="105" t="s">
        <v>36</v>
      </c>
      <c r="AM2" s="169" t="s">
        <v>51</v>
      </c>
      <c r="AN2" s="170" t="s">
        <v>52</v>
      </c>
      <c r="AO2" s="170" t="s">
        <v>50</v>
      </c>
      <c r="AP2" s="170" t="s">
        <v>53</v>
      </c>
      <c r="AQ2" s="170" t="s">
        <v>54</v>
      </c>
      <c r="AR2" s="170" t="s">
        <v>55</v>
      </c>
      <c r="AS2" s="104" t="s">
        <v>56</v>
      </c>
      <c r="AT2" s="104" t="s">
        <v>57</v>
      </c>
      <c r="AU2" s="106" t="s">
        <v>36</v>
      </c>
      <c r="AV2" s="169" t="s">
        <v>51</v>
      </c>
      <c r="AW2" s="170" t="s">
        <v>52</v>
      </c>
      <c r="AX2" s="170" t="s">
        <v>50</v>
      </c>
      <c r="AY2" s="170" t="s">
        <v>53</v>
      </c>
      <c r="AZ2" s="170" t="s">
        <v>54</v>
      </c>
      <c r="BA2" s="170" t="s">
        <v>55</v>
      </c>
      <c r="BB2" s="104" t="s">
        <v>56</v>
      </c>
      <c r="BC2" s="104" t="s">
        <v>57</v>
      </c>
      <c r="BD2" s="106" t="s">
        <v>36</v>
      </c>
      <c r="BE2" s="169" t="s">
        <v>51</v>
      </c>
      <c r="BF2" s="170" t="s">
        <v>52</v>
      </c>
      <c r="BG2" s="170" t="s">
        <v>50</v>
      </c>
      <c r="BH2" s="170" t="s">
        <v>53</v>
      </c>
      <c r="BI2" s="170" t="s">
        <v>54</v>
      </c>
      <c r="BJ2" s="170" t="s">
        <v>55</v>
      </c>
      <c r="BK2" s="104" t="s">
        <v>56</v>
      </c>
      <c r="BL2" s="104" t="s">
        <v>57</v>
      </c>
      <c r="BM2" s="106" t="s">
        <v>36</v>
      </c>
      <c r="BN2" s="169" t="s">
        <v>51</v>
      </c>
      <c r="BO2" s="170" t="s">
        <v>52</v>
      </c>
      <c r="BP2" s="170" t="s">
        <v>50</v>
      </c>
      <c r="BQ2" s="170" t="s">
        <v>53</v>
      </c>
      <c r="BR2" s="170" t="s">
        <v>54</v>
      </c>
      <c r="BS2" s="170" t="s">
        <v>55</v>
      </c>
      <c r="BT2" s="104" t="s">
        <v>56</v>
      </c>
      <c r="BU2" s="104" t="s">
        <v>57</v>
      </c>
      <c r="BV2" s="106" t="s">
        <v>36</v>
      </c>
    </row>
    <row r="3" spans="2:74" x14ac:dyDescent="0.25">
      <c r="B3" s="109">
        <v>17</v>
      </c>
      <c r="C3" s="171"/>
      <c r="D3" s="172"/>
      <c r="E3" s="172"/>
      <c r="F3" s="172"/>
      <c r="G3" s="172"/>
      <c r="H3" s="172"/>
      <c r="I3" s="76"/>
      <c r="J3" s="76"/>
      <c r="K3" s="108"/>
      <c r="L3" s="171"/>
      <c r="M3" s="172"/>
      <c r="N3" s="172"/>
      <c r="O3" s="172"/>
      <c r="P3" s="172"/>
      <c r="Q3" s="172"/>
      <c r="R3" s="76"/>
      <c r="S3" s="76"/>
      <c r="T3" s="108"/>
      <c r="U3" s="171"/>
      <c r="V3" s="172"/>
      <c r="W3" s="172"/>
      <c r="X3" s="172"/>
      <c r="Y3" s="172"/>
      <c r="Z3" s="172"/>
      <c r="AA3" s="76"/>
      <c r="AB3" s="76"/>
      <c r="AC3" s="108"/>
      <c r="AD3" s="180">
        <v>17.3</v>
      </c>
      <c r="AE3" s="181">
        <v>0.85000000000000009</v>
      </c>
      <c r="AF3" s="181">
        <v>16.8</v>
      </c>
      <c r="AG3" s="181">
        <v>2.4500000000000002</v>
      </c>
      <c r="AH3" s="181">
        <v>13.649999999999999</v>
      </c>
      <c r="AI3" s="181">
        <v>6</v>
      </c>
      <c r="AJ3" s="100">
        <v>19.45</v>
      </c>
      <c r="AK3" s="100">
        <v>8.15</v>
      </c>
      <c r="AL3" s="107">
        <v>2</v>
      </c>
      <c r="AM3" s="180">
        <v>22.975000000000001</v>
      </c>
      <c r="AN3" s="181">
        <v>3.1</v>
      </c>
      <c r="AO3" s="181">
        <v>8.8999999999999986</v>
      </c>
      <c r="AP3" s="181">
        <v>0.875</v>
      </c>
      <c r="AQ3" s="181">
        <v>22.75</v>
      </c>
      <c r="AR3" s="181">
        <v>14.424999999999999</v>
      </c>
      <c r="AS3" s="100">
        <v>10.9</v>
      </c>
      <c r="AT3" s="100">
        <v>4.6999999999999993</v>
      </c>
      <c r="AU3" s="125">
        <v>4</v>
      </c>
      <c r="AV3" s="180">
        <v>20.55</v>
      </c>
      <c r="AW3" s="181">
        <v>4.95</v>
      </c>
      <c r="AX3" s="181">
        <v>18.399999999999999</v>
      </c>
      <c r="AY3" s="181">
        <v>1.75</v>
      </c>
      <c r="AZ3" s="181">
        <v>23.55</v>
      </c>
      <c r="BA3" s="181">
        <v>13.35</v>
      </c>
      <c r="BB3" s="100">
        <v>17.100000000000001</v>
      </c>
      <c r="BC3" s="100">
        <v>5.5500000000000007</v>
      </c>
      <c r="BD3" s="125">
        <v>2</v>
      </c>
      <c r="BE3" s="180">
        <v>20.65</v>
      </c>
      <c r="BF3" s="181">
        <v>3.05</v>
      </c>
      <c r="BG3" s="181">
        <v>14.9</v>
      </c>
      <c r="BH3" s="181">
        <v>2.4500000000000002</v>
      </c>
      <c r="BI3" s="181">
        <v>15.15</v>
      </c>
      <c r="BJ3" s="181">
        <v>5.45</v>
      </c>
      <c r="BK3" s="100">
        <v>19.75</v>
      </c>
      <c r="BL3" s="100">
        <v>14.649999999999999</v>
      </c>
      <c r="BM3" s="125">
        <v>2</v>
      </c>
      <c r="BN3" s="180">
        <v>20.25</v>
      </c>
      <c r="BO3" s="181">
        <v>3.1</v>
      </c>
      <c r="BP3" s="181">
        <v>10.8</v>
      </c>
      <c r="BQ3" s="181">
        <v>0.75</v>
      </c>
      <c r="BR3" s="181">
        <v>16.55</v>
      </c>
      <c r="BS3" s="181">
        <v>15.75</v>
      </c>
      <c r="BT3" s="100">
        <v>13.2</v>
      </c>
      <c r="BU3" s="100">
        <v>3.5</v>
      </c>
      <c r="BV3" s="125">
        <v>2</v>
      </c>
    </row>
    <row r="4" spans="2:74" x14ac:dyDescent="0.25">
      <c r="B4" s="109">
        <v>18</v>
      </c>
      <c r="C4" s="173">
        <v>27.475000000000001</v>
      </c>
      <c r="D4" s="174">
        <v>4.4749999999999996</v>
      </c>
      <c r="E4" s="174">
        <v>8.6749999999999989</v>
      </c>
      <c r="F4" s="174">
        <v>0.64999999999999991</v>
      </c>
      <c r="G4" s="174">
        <v>26.4</v>
      </c>
      <c r="H4" s="174">
        <v>10.350000000000001</v>
      </c>
      <c r="I4" s="27">
        <v>10.375</v>
      </c>
      <c r="J4" s="27">
        <v>4.3499999999999996</v>
      </c>
      <c r="K4" s="109">
        <v>4</v>
      </c>
      <c r="L4" s="173">
        <v>23.585714285714285</v>
      </c>
      <c r="M4" s="174">
        <v>3.6285714285714286</v>
      </c>
      <c r="N4" s="174">
        <v>8.6571428571428566</v>
      </c>
      <c r="O4" s="174">
        <v>0.77142857142857146</v>
      </c>
      <c r="P4" s="174">
        <v>24.571428571428573</v>
      </c>
      <c r="Q4" s="174">
        <v>11.528571428571428</v>
      </c>
      <c r="R4" s="27">
        <v>9.4142857142857146</v>
      </c>
      <c r="S4" s="27">
        <v>4.1428571428571432</v>
      </c>
      <c r="T4" s="109">
        <v>7</v>
      </c>
      <c r="U4" s="173">
        <v>23.024999999999999</v>
      </c>
      <c r="V4" s="174">
        <v>1.65</v>
      </c>
      <c r="W4" s="174">
        <v>9.0500000000000007</v>
      </c>
      <c r="X4" s="174">
        <v>0.75</v>
      </c>
      <c r="Y4" s="174">
        <v>19.800000000000004</v>
      </c>
      <c r="Z4" s="174">
        <v>9.4499999999999993</v>
      </c>
      <c r="AA4" s="27">
        <v>9.75</v>
      </c>
      <c r="AB4" s="27">
        <v>3.75</v>
      </c>
      <c r="AC4" s="109">
        <v>4</v>
      </c>
      <c r="AD4" s="173"/>
      <c r="AE4" s="174"/>
      <c r="AF4" s="174"/>
      <c r="AG4" s="174"/>
      <c r="AH4" s="174"/>
      <c r="AI4" s="174"/>
      <c r="AJ4" s="27"/>
      <c r="AK4" s="27"/>
      <c r="AL4" s="109"/>
      <c r="AM4" s="173"/>
      <c r="AN4" s="174"/>
      <c r="AO4" s="174"/>
      <c r="AP4" s="174"/>
      <c r="AQ4" s="174"/>
      <c r="AR4" s="174"/>
      <c r="AS4" s="27"/>
      <c r="AT4" s="27"/>
      <c r="AU4" s="79"/>
      <c r="AV4" s="173">
        <v>19.600000000000001</v>
      </c>
      <c r="AW4" s="174">
        <v>3.4</v>
      </c>
      <c r="AX4" s="174">
        <v>17.100000000000001</v>
      </c>
      <c r="AY4" s="174">
        <v>2.1</v>
      </c>
      <c r="AZ4" s="174">
        <v>13.9</v>
      </c>
      <c r="BA4" s="174">
        <v>7.2</v>
      </c>
      <c r="BB4" s="27">
        <v>20</v>
      </c>
      <c r="BC4" s="27">
        <v>11</v>
      </c>
      <c r="BD4" s="79">
        <v>1</v>
      </c>
      <c r="BE4" s="173">
        <v>17.600000000000001</v>
      </c>
      <c r="BF4" s="174">
        <v>1.35</v>
      </c>
      <c r="BG4" s="174">
        <v>8.9499999999999993</v>
      </c>
      <c r="BH4" s="174">
        <v>1.95</v>
      </c>
      <c r="BI4" s="174">
        <v>9.3999999999999986</v>
      </c>
      <c r="BJ4" s="174">
        <v>5.65</v>
      </c>
      <c r="BK4" s="27">
        <v>10.050000000000001</v>
      </c>
      <c r="BL4" s="27">
        <v>5.0999999999999996</v>
      </c>
      <c r="BM4" s="79">
        <v>2</v>
      </c>
      <c r="BN4" s="173">
        <v>17.649999999999999</v>
      </c>
      <c r="BO4" s="174">
        <v>0.95</v>
      </c>
      <c r="BP4" s="174">
        <v>9.75</v>
      </c>
      <c r="BQ4" s="174">
        <v>1.25</v>
      </c>
      <c r="BR4" s="174">
        <v>10.6</v>
      </c>
      <c r="BS4" s="174">
        <v>4.7</v>
      </c>
      <c r="BT4" s="27">
        <v>12.25</v>
      </c>
      <c r="BU4" s="27">
        <v>3.35</v>
      </c>
      <c r="BV4" s="79">
        <v>2</v>
      </c>
    </row>
    <row r="5" spans="2:74" x14ac:dyDescent="0.25">
      <c r="B5" s="109">
        <v>19</v>
      </c>
      <c r="C5" s="173"/>
      <c r="D5" s="174"/>
      <c r="E5" s="174"/>
      <c r="F5" s="174"/>
      <c r="G5" s="174"/>
      <c r="H5" s="174"/>
      <c r="I5" s="27"/>
      <c r="J5" s="27"/>
      <c r="K5" s="109"/>
      <c r="L5" s="173">
        <v>17.5</v>
      </c>
      <c r="M5" s="174">
        <v>5.083333333333333</v>
      </c>
      <c r="N5" s="174">
        <v>8.4333333333333336</v>
      </c>
      <c r="O5" s="174">
        <v>0.83333333333333337</v>
      </c>
      <c r="P5" s="174">
        <v>22.900000000000002</v>
      </c>
      <c r="Q5" s="174">
        <v>16.2</v>
      </c>
      <c r="R5" s="27">
        <v>13.299999999999999</v>
      </c>
      <c r="S5" s="27">
        <v>7.6833333333333327</v>
      </c>
      <c r="T5" s="109">
        <v>6</v>
      </c>
      <c r="U5" s="173">
        <v>10.4</v>
      </c>
      <c r="V5" s="174">
        <v>0.6</v>
      </c>
      <c r="W5" s="174">
        <v>8.9</v>
      </c>
      <c r="X5" s="174">
        <v>0.3</v>
      </c>
      <c r="Y5" s="174">
        <v>9.1999999999999993</v>
      </c>
      <c r="Z5" s="174">
        <v>3.7</v>
      </c>
      <c r="AA5" s="27">
        <v>7.9</v>
      </c>
      <c r="AB5" s="27">
        <v>2.2999999999999998</v>
      </c>
      <c r="AC5" s="109">
        <v>1</v>
      </c>
      <c r="AD5" s="173"/>
      <c r="AE5" s="174"/>
      <c r="AF5" s="174"/>
      <c r="AG5" s="174"/>
      <c r="AH5" s="174"/>
      <c r="AI5" s="174"/>
      <c r="AJ5" s="27"/>
      <c r="AK5" s="27"/>
      <c r="AL5" s="109"/>
      <c r="AM5" s="173"/>
      <c r="AN5" s="174"/>
      <c r="AO5" s="174"/>
      <c r="AP5" s="174"/>
      <c r="AQ5" s="174"/>
      <c r="AR5" s="174"/>
      <c r="AS5" s="27"/>
      <c r="AT5" s="27"/>
      <c r="AU5" s="79"/>
      <c r="AV5" s="173">
        <v>20.399999999999999</v>
      </c>
      <c r="AW5" s="174">
        <v>3.3000000000000003</v>
      </c>
      <c r="AX5" s="174">
        <v>7.85</v>
      </c>
      <c r="AY5" s="174">
        <v>0.75</v>
      </c>
      <c r="AZ5" s="174">
        <v>16.75</v>
      </c>
      <c r="BA5" s="174">
        <v>6.9499999999999993</v>
      </c>
      <c r="BB5" s="27">
        <v>10.1</v>
      </c>
      <c r="BC5" s="27">
        <v>3.5999999999999996</v>
      </c>
      <c r="BD5" s="79">
        <v>2</v>
      </c>
      <c r="BE5" s="173"/>
      <c r="BF5" s="174"/>
      <c r="BG5" s="174"/>
      <c r="BH5" s="174"/>
      <c r="BI5" s="174"/>
      <c r="BJ5" s="174"/>
      <c r="BK5" s="27"/>
      <c r="BL5" s="27"/>
      <c r="BM5" s="79"/>
      <c r="BN5" s="173">
        <v>20.25</v>
      </c>
      <c r="BO5" s="174">
        <v>2.5</v>
      </c>
      <c r="BP5" s="174">
        <v>11.25</v>
      </c>
      <c r="BQ5" s="174">
        <v>1.85</v>
      </c>
      <c r="BR5" s="174">
        <v>18.049999999999997</v>
      </c>
      <c r="BS5" s="174">
        <v>13.35</v>
      </c>
      <c r="BT5" s="27">
        <v>14.6</v>
      </c>
      <c r="BU5" s="27">
        <v>6.5500000000000007</v>
      </c>
      <c r="BV5" s="79">
        <v>2</v>
      </c>
    </row>
    <row r="6" spans="2:74" x14ac:dyDescent="0.25">
      <c r="B6" s="109">
        <v>20</v>
      </c>
      <c r="C6" s="173">
        <v>12.05</v>
      </c>
      <c r="D6" s="174">
        <v>1.9</v>
      </c>
      <c r="E6" s="174">
        <v>7.4</v>
      </c>
      <c r="F6" s="174">
        <v>0.7</v>
      </c>
      <c r="G6" s="174">
        <v>10.85</v>
      </c>
      <c r="H6" s="174">
        <v>6.1</v>
      </c>
      <c r="I6" s="27">
        <v>9.4499999999999993</v>
      </c>
      <c r="J6" s="27">
        <v>3.75</v>
      </c>
      <c r="K6" s="109">
        <v>2</v>
      </c>
      <c r="L6" s="173"/>
      <c r="M6" s="174"/>
      <c r="N6" s="174"/>
      <c r="O6" s="174"/>
      <c r="P6" s="174"/>
      <c r="Q6" s="174"/>
      <c r="R6" s="27"/>
      <c r="S6" s="27"/>
      <c r="T6" s="109"/>
      <c r="U6" s="173"/>
      <c r="V6" s="174"/>
      <c r="W6" s="174"/>
      <c r="X6" s="174"/>
      <c r="Y6" s="174"/>
      <c r="Z6" s="174"/>
      <c r="AA6" s="27"/>
      <c r="AB6" s="27"/>
      <c r="AC6" s="109"/>
      <c r="AD6" s="173">
        <v>17.966666666666665</v>
      </c>
      <c r="AE6" s="174">
        <v>3.5666666666666664</v>
      </c>
      <c r="AF6" s="174">
        <v>6.3</v>
      </c>
      <c r="AG6" s="174">
        <v>0.70000000000000007</v>
      </c>
      <c r="AH6" s="174">
        <v>17.466666666666665</v>
      </c>
      <c r="AI6" s="174">
        <v>8.2666666666666675</v>
      </c>
      <c r="AJ6" s="27">
        <v>8.2333333333333343</v>
      </c>
      <c r="AK6" s="27">
        <v>3.9333333333333336</v>
      </c>
      <c r="AL6" s="109">
        <v>3</v>
      </c>
      <c r="AM6" s="173">
        <v>13.733333333333333</v>
      </c>
      <c r="AN6" s="174">
        <v>0.66666666666666663</v>
      </c>
      <c r="AO6" s="174">
        <v>10.899999999999999</v>
      </c>
      <c r="AP6" s="174">
        <v>0.73333333333333328</v>
      </c>
      <c r="AQ6" s="174">
        <v>15.866666666666667</v>
      </c>
      <c r="AR6" s="174">
        <v>6.4333333333333327</v>
      </c>
      <c r="AS6" s="27">
        <v>14.866666666666665</v>
      </c>
      <c r="AT6" s="27">
        <v>5.1333333333333337</v>
      </c>
      <c r="AU6" s="79">
        <v>3</v>
      </c>
      <c r="AV6" s="173"/>
      <c r="AW6" s="174"/>
      <c r="AX6" s="174"/>
      <c r="AY6" s="174"/>
      <c r="AZ6" s="174"/>
      <c r="BA6" s="174"/>
      <c r="BB6" s="27"/>
      <c r="BC6" s="27"/>
      <c r="BD6" s="79"/>
      <c r="BE6" s="173"/>
      <c r="BF6" s="174"/>
      <c r="BG6" s="174"/>
      <c r="BH6" s="174"/>
      <c r="BI6" s="174"/>
      <c r="BJ6" s="174"/>
      <c r="BK6" s="27"/>
      <c r="BL6" s="27"/>
      <c r="BM6" s="79"/>
      <c r="BN6" s="173"/>
      <c r="BO6" s="174"/>
      <c r="BP6" s="174"/>
      <c r="BQ6" s="174"/>
      <c r="BR6" s="174"/>
      <c r="BS6" s="174"/>
      <c r="BT6" s="27"/>
      <c r="BU6" s="27"/>
      <c r="BV6" s="79"/>
    </row>
    <row r="7" spans="2:74" x14ac:dyDescent="0.25">
      <c r="B7" s="109">
        <v>21</v>
      </c>
      <c r="C7" s="173"/>
      <c r="D7" s="174"/>
      <c r="E7" s="174"/>
      <c r="F7" s="174"/>
      <c r="G7" s="174"/>
      <c r="H7" s="174"/>
      <c r="I7" s="27"/>
      <c r="J7" s="27"/>
      <c r="K7" s="109"/>
      <c r="L7" s="173"/>
      <c r="M7" s="174"/>
      <c r="N7" s="174"/>
      <c r="O7" s="174"/>
      <c r="P7" s="174"/>
      <c r="Q7" s="174"/>
      <c r="R7" s="27"/>
      <c r="S7" s="27"/>
      <c r="T7" s="109"/>
      <c r="U7" s="173"/>
      <c r="V7" s="174"/>
      <c r="W7" s="174"/>
      <c r="X7" s="174"/>
      <c r="Y7" s="174"/>
      <c r="Z7" s="174"/>
      <c r="AA7" s="27"/>
      <c r="AB7" s="27"/>
      <c r="AC7" s="109"/>
      <c r="AD7" s="173"/>
      <c r="AE7" s="174"/>
      <c r="AF7" s="174"/>
      <c r="AG7" s="174"/>
      <c r="AH7" s="174"/>
      <c r="AI7" s="174"/>
      <c r="AJ7" s="27"/>
      <c r="AK7" s="27"/>
      <c r="AL7" s="109"/>
      <c r="AM7" s="173"/>
      <c r="AN7" s="174"/>
      <c r="AO7" s="174"/>
      <c r="AP7" s="174"/>
      <c r="AQ7" s="174"/>
      <c r="AR7" s="174"/>
      <c r="AS7" s="27"/>
      <c r="AT7" s="27"/>
      <c r="AU7" s="79"/>
      <c r="AV7" s="173"/>
      <c r="AW7" s="174"/>
      <c r="AX7" s="174"/>
      <c r="AY7" s="174"/>
      <c r="AZ7" s="174"/>
      <c r="BA7" s="174"/>
      <c r="BB7" s="27"/>
      <c r="BC7" s="27"/>
      <c r="BD7" s="79"/>
      <c r="BE7" s="173">
        <v>15.1</v>
      </c>
      <c r="BF7" s="174">
        <v>2.2000000000000002</v>
      </c>
      <c r="BG7" s="174">
        <v>10.050000000000001</v>
      </c>
      <c r="BH7" s="174">
        <v>0.65</v>
      </c>
      <c r="BI7" s="174">
        <v>8.5500000000000007</v>
      </c>
      <c r="BJ7" s="174">
        <v>3.35</v>
      </c>
      <c r="BK7" s="27">
        <v>11.600000000000001</v>
      </c>
      <c r="BL7" s="27">
        <v>4.6500000000000004</v>
      </c>
      <c r="BM7" s="79">
        <v>2</v>
      </c>
      <c r="BN7" s="173"/>
      <c r="BO7" s="174"/>
      <c r="BP7" s="174"/>
      <c r="BQ7" s="174"/>
      <c r="BR7" s="174"/>
      <c r="BS7" s="174"/>
      <c r="BT7" s="27"/>
      <c r="BU7" s="27"/>
      <c r="BV7" s="79"/>
    </row>
    <row r="8" spans="2:74" x14ac:dyDescent="0.25">
      <c r="B8" s="109">
        <v>22</v>
      </c>
      <c r="C8" s="173">
        <v>21.166666666666664</v>
      </c>
      <c r="D8" s="174">
        <v>8.1166666666666654</v>
      </c>
      <c r="E8" s="174">
        <v>14.583333333333334</v>
      </c>
      <c r="F8" s="174">
        <v>2.1833333333333331</v>
      </c>
      <c r="G8" s="174">
        <v>25.600000000000005</v>
      </c>
      <c r="H8" s="174">
        <v>19.600000000000001</v>
      </c>
      <c r="I8" s="27">
        <v>13.516666666666667</v>
      </c>
      <c r="J8" s="27">
        <v>6</v>
      </c>
      <c r="K8" s="109">
        <v>6</v>
      </c>
      <c r="L8" s="173">
        <v>15.266666666666666</v>
      </c>
      <c r="M8" s="174">
        <v>2.6333333333333333</v>
      </c>
      <c r="N8" s="174">
        <v>17.133333333333333</v>
      </c>
      <c r="O8" s="174">
        <v>2.15</v>
      </c>
      <c r="P8" s="174">
        <v>13.066666666666668</v>
      </c>
      <c r="Q8" s="174">
        <v>6.5666666666666655</v>
      </c>
      <c r="R8" s="27">
        <v>17.833333333333332</v>
      </c>
      <c r="S8" s="27">
        <v>4.3</v>
      </c>
      <c r="T8" s="109">
        <v>6</v>
      </c>
      <c r="U8" s="173">
        <v>14.133333333333335</v>
      </c>
      <c r="V8" s="174">
        <v>1.1333333333333335</v>
      </c>
      <c r="W8" s="174">
        <v>13.366666666666667</v>
      </c>
      <c r="X8" s="174">
        <v>1.7000000000000002</v>
      </c>
      <c r="Y8" s="174">
        <v>10.175000000000001</v>
      </c>
      <c r="Z8" s="174">
        <v>5.125</v>
      </c>
      <c r="AA8" s="27">
        <v>12.125</v>
      </c>
      <c r="AB8" s="27">
        <v>6.0500000000000007</v>
      </c>
      <c r="AC8" s="109" t="s">
        <v>59</v>
      </c>
      <c r="AD8" s="173">
        <v>19.666666666666668</v>
      </c>
      <c r="AE8" s="174">
        <v>1.6333333333333331</v>
      </c>
      <c r="AF8" s="174">
        <v>17.833333333333332</v>
      </c>
      <c r="AG8" s="174">
        <v>0.70000000000000007</v>
      </c>
      <c r="AH8" s="174">
        <v>15.866666666666667</v>
      </c>
      <c r="AI8" s="174">
        <v>6.0333333333333341</v>
      </c>
      <c r="AJ8" s="27">
        <v>16.400000000000002</v>
      </c>
      <c r="AK8" s="27">
        <v>3.4</v>
      </c>
      <c r="AL8" s="109">
        <v>3</v>
      </c>
      <c r="AM8" s="173">
        <v>12.366666666666665</v>
      </c>
      <c r="AN8" s="174">
        <v>1.7333333333333334</v>
      </c>
      <c r="AO8" s="174">
        <v>10.799999999999999</v>
      </c>
      <c r="AP8" s="174">
        <v>0.5</v>
      </c>
      <c r="AQ8" s="174">
        <v>11.233333333333334</v>
      </c>
      <c r="AR8" s="174">
        <v>5.3999999999999995</v>
      </c>
      <c r="AS8" s="27">
        <v>10.733333333333333</v>
      </c>
      <c r="AT8" s="27">
        <v>3.2666666666666671</v>
      </c>
      <c r="AU8" s="79">
        <v>3</v>
      </c>
      <c r="AV8" s="173"/>
      <c r="AW8" s="174"/>
      <c r="AX8" s="174"/>
      <c r="AY8" s="174"/>
      <c r="AZ8" s="174"/>
      <c r="BA8" s="174"/>
      <c r="BB8" s="27"/>
      <c r="BC8" s="27"/>
      <c r="BD8" s="79"/>
      <c r="BE8" s="173">
        <v>15.25</v>
      </c>
      <c r="BF8" s="174">
        <v>2.1500000000000004</v>
      </c>
      <c r="BG8" s="174">
        <v>9.25</v>
      </c>
      <c r="BH8" s="174">
        <v>0.8</v>
      </c>
      <c r="BI8" s="174">
        <v>8.6999999999999993</v>
      </c>
      <c r="BJ8" s="174">
        <v>4.25</v>
      </c>
      <c r="BK8" s="27">
        <v>13</v>
      </c>
      <c r="BL8" s="27">
        <v>5.0999999999999996</v>
      </c>
      <c r="BM8" s="79">
        <v>2</v>
      </c>
      <c r="BN8" s="173">
        <v>13.85</v>
      </c>
      <c r="BO8" s="174">
        <v>11.7</v>
      </c>
      <c r="BP8" s="174">
        <v>11.2</v>
      </c>
      <c r="BQ8" s="174">
        <v>0.85000000000000009</v>
      </c>
      <c r="BR8" s="174">
        <v>6.4499999999999993</v>
      </c>
      <c r="BS8" s="174">
        <v>3.9000000000000004</v>
      </c>
      <c r="BT8" s="27">
        <v>12.7</v>
      </c>
      <c r="BU8" s="27">
        <v>5.35</v>
      </c>
      <c r="BV8" s="79">
        <v>2</v>
      </c>
    </row>
    <row r="9" spans="2:74" x14ac:dyDescent="0.25">
      <c r="B9" s="109">
        <v>23</v>
      </c>
      <c r="C9" s="173"/>
      <c r="D9" s="174"/>
      <c r="E9" s="174"/>
      <c r="F9" s="174"/>
      <c r="G9" s="174"/>
      <c r="H9" s="174"/>
      <c r="I9" s="27"/>
      <c r="J9" s="27"/>
      <c r="K9" s="109"/>
      <c r="L9" s="173"/>
      <c r="M9" s="174"/>
      <c r="N9" s="174"/>
      <c r="O9" s="174"/>
      <c r="P9" s="174"/>
      <c r="Q9" s="174"/>
      <c r="R9" s="27"/>
      <c r="S9" s="27"/>
      <c r="T9" s="109"/>
      <c r="U9" s="173"/>
      <c r="V9" s="174"/>
      <c r="W9" s="174"/>
      <c r="X9" s="174"/>
      <c r="Y9" s="174"/>
      <c r="Z9" s="174"/>
      <c r="AA9" s="27"/>
      <c r="AB9" s="27"/>
      <c r="AC9" s="109"/>
      <c r="AD9" s="173"/>
      <c r="AE9" s="174"/>
      <c r="AF9" s="174"/>
      <c r="AG9" s="174"/>
      <c r="AH9" s="174"/>
      <c r="AI9" s="174"/>
      <c r="AJ9" s="27"/>
      <c r="AK9" s="27"/>
      <c r="AL9" s="109"/>
      <c r="AM9" s="173"/>
      <c r="AN9" s="174"/>
      <c r="AO9" s="174"/>
      <c r="AP9" s="174"/>
      <c r="AQ9" s="174"/>
      <c r="AR9" s="174"/>
      <c r="AS9" s="27"/>
      <c r="AT9" s="27"/>
      <c r="AU9" s="79"/>
      <c r="AV9" s="173">
        <v>19.399999999999999</v>
      </c>
      <c r="AW9" s="174">
        <v>2.8000000000000003</v>
      </c>
      <c r="AX9" s="174">
        <v>10.95</v>
      </c>
      <c r="AY9" s="174">
        <v>1.1499999999999999</v>
      </c>
      <c r="AZ9" s="174">
        <v>10.600000000000001</v>
      </c>
      <c r="BA9" s="174">
        <v>3.8</v>
      </c>
      <c r="BB9" s="27">
        <v>9.4499999999999993</v>
      </c>
      <c r="BC9" s="27">
        <v>2.4</v>
      </c>
      <c r="BD9" s="79">
        <v>2</v>
      </c>
      <c r="BE9" s="173"/>
      <c r="BF9" s="174"/>
      <c r="BG9" s="174"/>
      <c r="BH9" s="174"/>
      <c r="BI9" s="174"/>
      <c r="BJ9" s="174"/>
      <c r="BK9" s="27"/>
      <c r="BL9" s="27"/>
      <c r="BM9" s="79"/>
      <c r="BN9" s="173">
        <v>19.450000000000003</v>
      </c>
      <c r="BO9" s="174">
        <v>5.5500000000000007</v>
      </c>
      <c r="BP9" s="174">
        <v>9.5</v>
      </c>
      <c r="BQ9" s="174">
        <v>1.1000000000000001</v>
      </c>
      <c r="BR9" s="174">
        <v>10.45</v>
      </c>
      <c r="BS9" s="174">
        <v>5.45</v>
      </c>
      <c r="BT9" s="27">
        <v>11.25</v>
      </c>
      <c r="BU9" s="27">
        <v>4.95</v>
      </c>
      <c r="BV9" s="79">
        <v>2</v>
      </c>
    </row>
    <row r="10" spans="2:74" x14ac:dyDescent="0.25">
      <c r="B10" s="109">
        <v>24</v>
      </c>
      <c r="C10" s="173"/>
      <c r="D10" s="174"/>
      <c r="E10" s="174"/>
      <c r="F10" s="174"/>
      <c r="G10" s="174"/>
      <c r="H10" s="174"/>
      <c r="I10" s="27"/>
      <c r="J10" s="27"/>
      <c r="K10" s="109"/>
      <c r="L10" s="173"/>
      <c r="M10" s="174"/>
      <c r="N10" s="174"/>
      <c r="O10" s="174"/>
      <c r="P10" s="174"/>
      <c r="Q10" s="174"/>
      <c r="R10" s="27"/>
      <c r="S10" s="27"/>
      <c r="T10" s="109"/>
      <c r="U10" s="173"/>
      <c r="V10" s="174"/>
      <c r="W10" s="174"/>
      <c r="X10" s="174"/>
      <c r="Y10" s="174"/>
      <c r="Z10" s="174"/>
      <c r="AA10" s="27"/>
      <c r="AB10" s="27"/>
      <c r="AC10" s="109"/>
      <c r="AD10" s="173"/>
      <c r="AE10" s="174"/>
      <c r="AF10" s="174"/>
      <c r="AG10" s="174"/>
      <c r="AH10" s="174"/>
      <c r="AI10" s="174"/>
      <c r="AJ10" s="27"/>
      <c r="AK10" s="27"/>
      <c r="AL10" s="109"/>
      <c r="AM10" s="173"/>
      <c r="AN10" s="174"/>
      <c r="AO10" s="174"/>
      <c r="AP10" s="174"/>
      <c r="AQ10" s="174"/>
      <c r="AR10" s="174"/>
      <c r="AS10" s="27"/>
      <c r="AT10" s="27"/>
      <c r="AU10" s="79"/>
      <c r="AV10" s="173"/>
      <c r="AW10" s="174"/>
      <c r="AX10" s="174"/>
      <c r="AY10" s="174"/>
      <c r="AZ10" s="174"/>
      <c r="BA10" s="174"/>
      <c r="BB10" s="27"/>
      <c r="BC10" s="27"/>
      <c r="BD10" s="79"/>
      <c r="BE10" s="173"/>
      <c r="BF10" s="174"/>
      <c r="BG10" s="174"/>
      <c r="BH10" s="174"/>
      <c r="BI10" s="174"/>
      <c r="BJ10" s="174"/>
      <c r="BK10" s="27"/>
      <c r="BL10" s="27"/>
      <c r="BM10" s="79"/>
      <c r="BN10" s="173"/>
      <c r="BO10" s="174"/>
      <c r="BP10" s="174"/>
      <c r="BQ10" s="174"/>
      <c r="BR10" s="174"/>
      <c r="BS10" s="174"/>
      <c r="BT10" s="27"/>
      <c r="BU10" s="27"/>
      <c r="BV10" s="79"/>
    </row>
    <row r="11" spans="2:74" x14ac:dyDescent="0.25">
      <c r="B11" s="109">
        <v>25</v>
      </c>
      <c r="C11" s="173">
        <v>15.957142857142859</v>
      </c>
      <c r="D11" s="174">
        <v>1.0142857142857142</v>
      </c>
      <c r="E11" s="174">
        <v>6.1571428571428575</v>
      </c>
      <c r="F11" s="174">
        <v>0.32857142857142857</v>
      </c>
      <c r="G11" s="174">
        <v>16.385714285714283</v>
      </c>
      <c r="H11" s="174">
        <v>6</v>
      </c>
      <c r="I11" s="27">
        <v>7.7714285714285714</v>
      </c>
      <c r="J11" s="27">
        <v>3.9285714285714279</v>
      </c>
      <c r="K11" s="109">
        <v>7</v>
      </c>
      <c r="L11" s="173">
        <v>16.799999999999997</v>
      </c>
      <c r="M11" s="174">
        <v>2.4500000000000002</v>
      </c>
      <c r="N11" s="174">
        <v>10.65</v>
      </c>
      <c r="O11" s="174">
        <v>1.175</v>
      </c>
      <c r="P11" s="174">
        <v>24.74</v>
      </c>
      <c r="Q11" s="174">
        <v>15</v>
      </c>
      <c r="R11" s="27">
        <v>12.4</v>
      </c>
      <c r="S11" s="27">
        <v>3.88</v>
      </c>
      <c r="T11" s="109" t="s">
        <v>58</v>
      </c>
      <c r="U11" s="173">
        <v>14.299999999999999</v>
      </c>
      <c r="V11" s="174">
        <v>0.47499999999999998</v>
      </c>
      <c r="W11" s="174">
        <v>12.350000000000001</v>
      </c>
      <c r="X11" s="174">
        <v>0.95</v>
      </c>
      <c r="Y11" s="174">
        <v>16.574999999999999</v>
      </c>
      <c r="Z11" s="174">
        <v>4.95</v>
      </c>
      <c r="AA11" s="27">
        <v>15.049999999999999</v>
      </c>
      <c r="AB11" s="27">
        <v>10.55</v>
      </c>
      <c r="AC11" s="109">
        <v>4</v>
      </c>
      <c r="AD11" s="173">
        <v>7.75</v>
      </c>
      <c r="AE11" s="174">
        <v>0.82500000000000007</v>
      </c>
      <c r="AF11" s="174">
        <v>7.05</v>
      </c>
      <c r="AG11" s="174">
        <v>0.375</v>
      </c>
      <c r="AH11" s="174">
        <v>8.5749999999999993</v>
      </c>
      <c r="AI11" s="174">
        <v>4.0750000000000002</v>
      </c>
      <c r="AJ11" s="27">
        <v>8.3249999999999993</v>
      </c>
      <c r="AK11" s="27">
        <v>3.3499999999999996</v>
      </c>
      <c r="AL11" s="109">
        <v>4</v>
      </c>
      <c r="AM11" s="173">
        <v>20.149999999999999</v>
      </c>
      <c r="AN11" s="174">
        <v>1.35</v>
      </c>
      <c r="AO11" s="174">
        <v>12.850000000000001</v>
      </c>
      <c r="AP11" s="174">
        <v>0.4</v>
      </c>
      <c r="AQ11" s="174">
        <v>23.7</v>
      </c>
      <c r="AR11" s="174">
        <v>14.8</v>
      </c>
      <c r="AS11" s="27">
        <v>14.8</v>
      </c>
      <c r="AT11" s="27">
        <v>4.3499999999999996</v>
      </c>
      <c r="AU11" s="79">
        <v>2</v>
      </c>
      <c r="AV11" s="173"/>
      <c r="AW11" s="174"/>
      <c r="AX11" s="174"/>
      <c r="AY11" s="174"/>
      <c r="AZ11" s="174"/>
      <c r="BA11" s="174"/>
      <c r="BB11" s="27"/>
      <c r="BC11" s="27"/>
      <c r="BD11" s="79"/>
      <c r="BE11" s="173">
        <v>13.350000000000001</v>
      </c>
      <c r="BF11" s="174">
        <v>1.9</v>
      </c>
      <c r="BG11" s="174">
        <v>7.6</v>
      </c>
      <c r="BH11" s="174">
        <v>0.44999999999999996</v>
      </c>
      <c r="BI11" s="174">
        <v>7.35</v>
      </c>
      <c r="BJ11" s="174">
        <v>4.3499999999999996</v>
      </c>
      <c r="BK11" s="27">
        <v>10.95</v>
      </c>
      <c r="BL11" s="27">
        <v>3.9</v>
      </c>
      <c r="BM11" s="79">
        <v>2</v>
      </c>
      <c r="BN11" s="173"/>
      <c r="BO11" s="174"/>
      <c r="BP11" s="174"/>
      <c r="BQ11" s="174"/>
      <c r="BR11" s="174"/>
      <c r="BS11" s="174"/>
      <c r="BT11" s="27"/>
      <c r="BU11" s="27"/>
      <c r="BV11" s="79"/>
    </row>
    <row r="12" spans="2:74" x14ac:dyDescent="0.25">
      <c r="B12" s="109">
        <v>26</v>
      </c>
      <c r="C12" s="173"/>
      <c r="D12" s="174"/>
      <c r="E12" s="174"/>
      <c r="F12" s="174"/>
      <c r="G12" s="174"/>
      <c r="H12" s="174"/>
      <c r="I12" s="27"/>
      <c r="J12" s="27"/>
      <c r="K12" s="109"/>
      <c r="L12" s="173"/>
      <c r="M12" s="174"/>
      <c r="N12" s="174"/>
      <c r="O12" s="174"/>
      <c r="P12" s="174"/>
      <c r="Q12" s="174"/>
      <c r="R12" s="27"/>
      <c r="S12" s="27"/>
      <c r="T12" s="109"/>
      <c r="U12" s="173"/>
      <c r="V12" s="174"/>
      <c r="W12" s="174"/>
      <c r="X12" s="174"/>
      <c r="Y12" s="174"/>
      <c r="Z12" s="174"/>
      <c r="AA12" s="27"/>
      <c r="AB12" s="27"/>
      <c r="AC12" s="109"/>
      <c r="AD12" s="173"/>
      <c r="AE12" s="174"/>
      <c r="AF12" s="174"/>
      <c r="AG12" s="174"/>
      <c r="AH12" s="174"/>
      <c r="AI12" s="174"/>
      <c r="AJ12" s="27"/>
      <c r="AK12" s="27"/>
      <c r="AL12" s="109"/>
      <c r="AM12" s="173"/>
      <c r="AN12" s="174"/>
      <c r="AO12" s="174"/>
      <c r="AP12" s="174"/>
      <c r="AQ12" s="174"/>
      <c r="AR12" s="174"/>
      <c r="AS12" s="27"/>
      <c r="AT12" s="27"/>
      <c r="AU12" s="79"/>
      <c r="AV12" s="173">
        <v>18.25</v>
      </c>
      <c r="AW12" s="174">
        <v>2.4000000000000004</v>
      </c>
      <c r="AX12" s="174">
        <v>9.25</v>
      </c>
      <c r="AY12" s="174">
        <v>1.65</v>
      </c>
      <c r="AZ12" s="174">
        <v>10.8</v>
      </c>
      <c r="BA12" s="174">
        <v>4.95</v>
      </c>
      <c r="BB12" s="27">
        <v>10.45</v>
      </c>
      <c r="BC12" s="27">
        <v>3.1500000000000004</v>
      </c>
      <c r="BD12" s="79">
        <v>2</v>
      </c>
      <c r="BE12" s="173">
        <v>18.350000000000001</v>
      </c>
      <c r="BF12" s="174">
        <v>1.85</v>
      </c>
      <c r="BG12" s="174">
        <v>12.5</v>
      </c>
      <c r="BH12" s="174">
        <v>2.1500000000000004</v>
      </c>
      <c r="BI12" s="174">
        <v>13.850000000000001</v>
      </c>
      <c r="BJ12" s="174">
        <v>5.4</v>
      </c>
      <c r="BK12" s="27">
        <v>13.05</v>
      </c>
      <c r="BL12" s="27">
        <v>4.1999999999999993</v>
      </c>
      <c r="BM12" s="79">
        <v>2</v>
      </c>
      <c r="BN12" s="173"/>
      <c r="BO12" s="174"/>
      <c r="BP12" s="174"/>
      <c r="BQ12" s="174"/>
      <c r="BR12" s="174"/>
      <c r="BS12" s="174"/>
      <c r="BT12" s="27"/>
      <c r="BU12" s="27"/>
      <c r="BV12" s="79"/>
    </row>
    <row r="13" spans="2:74" x14ac:dyDescent="0.25">
      <c r="B13" s="109">
        <v>27</v>
      </c>
      <c r="C13" s="173"/>
      <c r="D13" s="174"/>
      <c r="E13" s="174"/>
      <c r="F13" s="174"/>
      <c r="G13" s="174"/>
      <c r="H13" s="174"/>
      <c r="I13" s="27"/>
      <c r="J13" s="27"/>
      <c r="K13" s="109"/>
      <c r="L13" s="173"/>
      <c r="M13" s="174"/>
      <c r="N13" s="174"/>
      <c r="O13" s="174"/>
      <c r="P13" s="174"/>
      <c r="Q13" s="174"/>
      <c r="R13" s="27"/>
      <c r="S13" s="27"/>
      <c r="T13" s="109"/>
      <c r="U13" s="173"/>
      <c r="V13" s="174"/>
      <c r="W13" s="174"/>
      <c r="X13" s="174"/>
      <c r="Y13" s="174"/>
      <c r="Z13" s="174"/>
      <c r="AA13" s="27"/>
      <c r="AB13" s="27"/>
      <c r="AC13" s="109"/>
      <c r="AD13" s="173"/>
      <c r="AE13" s="174"/>
      <c r="AF13" s="174"/>
      <c r="AG13" s="174"/>
      <c r="AH13" s="174"/>
      <c r="AI13" s="174"/>
      <c r="AJ13" s="27"/>
      <c r="AK13" s="27"/>
      <c r="AL13" s="109"/>
      <c r="AM13" s="173"/>
      <c r="AN13" s="174"/>
      <c r="AO13" s="174"/>
      <c r="AP13" s="174"/>
      <c r="AQ13" s="174"/>
      <c r="AR13" s="174"/>
      <c r="AS13" s="27"/>
      <c r="AT13" s="27"/>
      <c r="AU13" s="79"/>
      <c r="AV13" s="173">
        <v>16.2</v>
      </c>
      <c r="AW13" s="174">
        <v>2.2999999999999998</v>
      </c>
      <c r="AX13" s="174">
        <v>7.85</v>
      </c>
      <c r="AY13" s="174">
        <v>0.64999999999999991</v>
      </c>
      <c r="AZ13" s="174">
        <v>9.8999999999999986</v>
      </c>
      <c r="BA13" s="174">
        <v>5.4499999999999993</v>
      </c>
      <c r="BB13" s="27">
        <v>9.3999999999999986</v>
      </c>
      <c r="BC13" s="27">
        <v>2.9</v>
      </c>
      <c r="BD13" s="79">
        <v>2</v>
      </c>
      <c r="BE13" s="173"/>
      <c r="BF13" s="174"/>
      <c r="BG13" s="174"/>
      <c r="BH13" s="174"/>
      <c r="BI13" s="174"/>
      <c r="BJ13" s="174"/>
      <c r="BK13" s="27"/>
      <c r="BL13" s="27"/>
      <c r="BM13" s="79"/>
      <c r="BN13" s="173"/>
      <c r="BO13" s="174"/>
      <c r="BP13" s="174"/>
      <c r="BQ13" s="174"/>
      <c r="BR13" s="174"/>
      <c r="BS13" s="174"/>
      <c r="BT13" s="27"/>
      <c r="BU13" s="27"/>
      <c r="BV13" s="79"/>
    </row>
    <row r="14" spans="2:74" x14ac:dyDescent="0.25">
      <c r="B14" s="109">
        <v>28</v>
      </c>
      <c r="C14" s="173"/>
      <c r="D14" s="174"/>
      <c r="E14" s="174"/>
      <c r="F14" s="174"/>
      <c r="G14" s="174"/>
      <c r="H14" s="174"/>
      <c r="I14" s="27"/>
      <c r="J14" s="27"/>
      <c r="K14" s="109"/>
      <c r="L14" s="173">
        <v>19.2</v>
      </c>
      <c r="M14" s="174">
        <v>1.1666666666666667</v>
      </c>
      <c r="N14" s="174">
        <v>11.366666666666667</v>
      </c>
      <c r="O14" s="174">
        <v>0.66666666666666663</v>
      </c>
      <c r="P14" s="174">
        <v>20.725000000000001</v>
      </c>
      <c r="Q14" s="174">
        <v>7.5750000000000002</v>
      </c>
      <c r="R14" s="27">
        <v>11.875000000000002</v>
      </c>
      <c r="S14" s="27">
        <v>3</v>
      </c>
      <c r="T14" s="109" t="s">
        <v>59</v>
      </c>
      <c r="U14" s="173">
        <v>25.566666666666666</v>
      </c>
      <c r="V14" s="174">
        <v>4.3999999999999995</v>
      </c>
      <c r="W14" s="174">
        <v>14.333333333333334</v>
      </c>
      <c r="X14" s="174">
        <v>1.5333333333333332</v>
      </c>
      <c r="Y14" s="174">
        <v>27.266666666666666</v>
      </c>
      <c r="Z14" s="174">
        <v>12.5</v>
      </c>
      <c r="AA14" s="27">
        <v>20.233333333333334</v>
      </c>
      <c r="AB14" s="27">
        <v>7</v>
      </c>
      <c r="AC14" s="109">
        <v>3</v>
      </c>
      <c r="AD14" s="173"/>
      <c r="AE14" s="174"/>
      <c r="AF14" s="174"/>
      <c r="AG14" s="174"/>
      <c r="AH14" s="174"/>
      <c r="AI14" s="174"/>
      <c r="AJ14" s="27"/>
      <c r="AK14" s="27"/>
      <c r="AL14" s="109"/>
      <c r="AM14" s="173"/>
      <c r="AN14" s="174"/>
      <c r="AO14" s="174"/>
      <c r="AP14" s="174"/>
      <c r="AQ14" s="174"/>
      <c r="AR14" s="174"/>
      <c r="AS14" s="27"/>
      <c r="AT14" s="27"/>
      <c r="AU14" s="79"/>
      <c r="AV14" s="173"/>
      <c r="AW14" s="174"/>
      <c r="AX14" s="174"/>
      <c r="AY14" s="174"/>
      <c r="AZ14" s="174"/>
      <c r="BA14" s="174"/>
      <c r="BB14" s="27"/>
      <c r="BC14" s="27"/>
      <c r="BD14" s="79"/>
      <c r="BE14" s="173">
        <v>25.75</v>
      </c>
      <c r="BF14" s="174">
        <v>10.65</v>
      </c>
      <c r="BG14" s="174">
        <v>7</v>
      </c>
      <c r="BH14" s="174">
        <v>0.75</v>
      </c>
      <c r="BI14" s="174">
        <v>27.2</v>
      </c>
      <c r="BJ14" s="174">
        <v>14.7</v>
      </c>
      <c r="BK14" s="27">
        <v>9.25</v>
      </c>
      <c r="BL14" s="27">
        <v>4.3499999999999996</v>
      </c>
      <c r="BM14" s="79">
        <v>2</v>
      </c>
      <c r="BN14" s="173"/>
      <c r="BO14" s="174"/>
      <c r="BP14" s="174"/>
      <c r="BQ14" s="174"/>
      <c r="BR14" s="174"/>
      <c r="BS14" s="174"/>
      <c r="BT14" s="27"/>
      <c r="BU14" s="27"/>
      <c r="BV14" s="79"/>
    </row>
    <row r="15" spans="2:74" x14ac:dyDescent="0.25">
      <c r="B15" s="109">
        <v>29</v>
      </c>
      <c r="C15" s="173">
        <v>21.266666666666666</v>
      </c>
      <c r="D15" s="174">
        <v>4</v>
      </c>
      <c r="E15" s="174">
        <v>6.666666666666667</v>
      </c>
      <c r="F15" s="174">
        <v>0.3666666666666667</v>
      </c>
      <c r="G15" s="174">
        <v>19</v>
      </c>
      <c r="H15" s="174">
        <v>13.299999999999999</v>
      </c>
      <c r="I15" s="27">
        <v>8.6666666666666661</v>
      </c>
      <c r="J15" s="27">
        <v>5.1000000000000005</v>
      </c>
      <c r="K15" s="109">
        <v>3</v>
      </c>
      <c r="L15" s="173">
        <v>19.240000000000002</v>
      </c>
      <c r="M15" s="174">
        <v>2.7400000000000007</v>
      </c>
      <c r="N15" s="174">
        <v>12.14</v>
      </c>
      <c r="O15" s="174">
        <v>1.92</v>
      </c>
      <c r="P15" s="174">
        <v>25.240000000000002</v>
      </c>
      <c r="Q15" s="174">
        <v>16.139999999999997</v>
      </c>
      <c r="R15" s="27">
        <v>15.260000000000002</v>
      </c>
      <c r="S15" s="27">
        <v>6.04</v>
      </c>
      <c r="T15" s="109">
        <v>5</v>
      </c>
      <c r="U15" s="173"/>
      <c r="V15" s="174"/>
      <c r="W15" s="174"/>
      <c r="X15" s="174"/>
      <c r="Y15" s="174"/>
      <c r="Z15" s="174"/>
      <c r="AA15" s="27"/>
      <c r="AB15" s="27"/>
      <c r="AC15" s="109"/>
      <c r="AD15" s="173"/>
      <c r="AE15" s="174"/>
      <c r="AF15" s="174"/>
      <c r="AG15" s="174"/>
      <c r="AH15" s="174"/>
      <c r="AI15" s="174"/>
      <c r="AJ15" s="27"/>
      <c r="AK15" s="27"/>
      <c r="AL15" s="109"/>
      <c r="AM15" s="173"/>
      <c r="AN15" s="174"/>
      <c r="AO15" s="174"/>
      <c r="AP15" s="174"/>
      <c r="AQ15" s="174"/>
      <c r="AR15" s="174"/>
      <c r="AS15" s="27"/>
      <c r="AT15" s="27"/>
      <c r="AU15" s="79"/>
      <c r="AV15" s="173">
        <v>16.8</v>
      </c>
      <c r="AW15" s="174">
        <v>0.5</v>
      </c>
      <c r="AX15" s="174">
        <v>8.1999999999999993</v>
      </c>
      <c r="AY15" s="174">
        <v>0.9</v>
      </c>
      <c r="AZ15" s="174">
        <v>16.649999999999999</v>
      </c>
      <c r="BA15" s="174">
        <v>4.05</v>
      </c>
      <c r="BB15" s="27">
        <v>10.35</v>
      </c>
      <c r="BC15" s="27">
        <v>3</v>
      </c>
      <c r="BD15" s="79">
        <v>2</v>
      </c>
      <c r="BE15" s="173">
        <v>14.983333333333334</v>
      </c>
      <c r="BF15" s="174">
        <v>1.45</v>
      </c>
      <c r="BG15" s="174">
        <v>9.65</v>
      </c>
      <c r="BH15" s="174">
        <v>1.8666666666666669</v>
      </c>
      <c r="BI15" s="174">
        <v>13.516666666666666</v>
      </c>
      <c r="BJ15" s="174">
        <v>5.6000000000000005</v>
      </c>
      <c r="BK15" s="27">
        <v>11.350000000000001</v>
      </c>
      <c r="BL15" s="27">
        <v>4.5666666666666664</v>
      </c>
      <c r="BM15" s="79">
        <v>6</v>
      </c>
      <c r="BN15" s="173"/>
      <c r="BO15" s="174"/>
      <c r="BP15" s="174"/>
      <c r="BQ15" s="174"/>
      <c r="BR15" s="174"/>
      <c r="BS15" s="174"/>
      <c r="BT15" s="27"/>
      <c r="BU15" s="27"/>
      <c r="BV15" s="79"/>
    </row>
    <row r="16" spans="2:74" x14ac:dyDescent="0.25">
      <c r="B16" s="109">
        <v>30</v>
      </c>
      <c r="C16" s="173"/>
      <c r="D16" s="174"/>
      <c r="E16" s="174"/>
      <c r="F16" s="174"/>
      <c r="G16" s="174"/>
      <c r="H16" s="174"/>
      <c r="I16" s="27"/>
      <c r="J16" s="27"/>
      <c r="K16" s="109"/>
      <c r="L16" s="173"/>
      <c r="M16" s="174"/>
      <c r="N16" s="174"/>
      <c r="O16" s="174"/>
      <c r="P16" s="174"/>
      <c r="Q16" s="174"/>
      <c r="R16" s="27"/>
      <c r="S16" s="27"/>
      <c r="T16" s="109"/>
      <c r="U16" s="173"/>
      <c r="V16" s="174"/>
      <c r="W16" s="174"/>
      <c r="X16" s="174"/>
      <c r="Y16" s="174"/>
      <c r="Z16" s="174"/>
      <c r="AA16" s="27"/>
      <c r="AB16" s="27"/>
      <c r="AC16" s="109"/>
      <c r="AD16" s="173">
        <v>17.733333333333334</v>
      </c>
      <c r="AE16" s="174">
        <v>2</v>
      </c>
      <c r="AF16" s="174">
        <v>13.700000000000001</v>
      </c>
      <c r="AG16" s="174">
        <v>0.8666666666666667</v>
      </c>
      <c r="AH16" s="174">
        <v>14.933333333333332</v>
      </c>
      <c r="AI16" s="174">
        <v>8.9333333333333318</v>
      </c>
      <c r="AJ16" s="27">
        <v>13.199999999999998</v>
      </c>
      <c r="AK16" s="27">
        <v>4.833333333333333</v>
      </c>
      <c r="AL16" s="109">
        <v>3</v>
      </c>
      <c r="AM16" s="173">
        <v>15.033333333333331</v>
      </c>
      <c r="AN16" s="174">
        <v>1.9333333333333336</v>
      </c>
      <c r="AO16" s="174">
        <v>9.0666666666666664</v>
      </c>
      <c r="AP16" s="174">
        <v>0.66666666666666663</v>
      </c>
      <c r="AQ16" s="174">
        <v>14.233333333333334</v>
      </c>
      <c r="AR16" s="174">
        <v>8.1</v>
      </c>
      <c r="AS16" s="27">
        <v>11</v>
      </c>
      <c r="AT16" s="27">
        <v>3.8333333333333335</v>
      </c>
      <c r="AU16" s="79">
        <v>3</v>
      </c>
      <c r="AV16" s="173">
        <v>15.275</v>
      </c>
      <c r="AW16" s="174">
        <v>2.125</v>
      </c>
      <c r="AX16" s="174">
        <v>10.875</v>
      </c>
      <c r="AY16" s="174">
        <v>0.875</v>
      </c>
      <c r="AZ16" s="174">
        <v>14.675000000000001</v>
      </c>
      <c r="BA16" s="174">
        <v>5.9749999999999996</v>
      </c>
      <c r="BB16" s="27">
        <v>10.475</v>
      </c>
      <c r="BC16" s="27">
        <v>4.5250000000000004</v>
      </c>
      <c r="BD16" s="79">
        <v>4</v>
      </c>
      <c r="BE16" s="173">
        <v>16.666666666666668</v>
      </c>
      <c r="BF16" s="174">
        <v>0.9</v>
      </c>
      <c r="BG16" s="174">
        <v>16.8</v>
      </c>
      <c r="BH16" s="174">
        <v>1.0999999999999999</v>
      </c>
      <c r="BI16" s="174">
        <v>14.366666666666667</v>
      </c>
      <c r="BJ16" s="174">
        <v>5.7666666666666657</v>
      </c>
      <c r="BK16" s="27">
        <v>15.733333333333333</v>
      </c>
      <c r="BL16" s="27">
        <v>5.3</v>
      </c>
      <c r="BM16" s="79">
        <v>3</v>
      </c>
      <c r="BN16" s="173"/>
      <c r="BO16" s="174"/>
      <c r="BP16" s="174"/>
      <c r="BQ16" s="174"/>
      <c r="BR16" s="174"/>
      <c r="BS16" s="174"/>
      <c r="BT16" s="27"/>
      <c r="BU16" s="27"/>
      <c r="BV16" s="79"/>
    </row>
    <row r="17" spans="2:74" x14ac:dyDescent="0.25">
      <c r="B17" s="109">
        <v>31</v>
      </c>
      <c r="C17" s="173"/>
      <c r="D17" s="174"/>
      <c r="E17" s="174"/>
      <c r="F17" s="174"/>
      <c r="G17" s="174"/>
      <c r="H17" s="174"/>
      <c r="I17" s="27"/>
      <c r="J17" s="27"/>
      <c r="K17" s="109"/>
      <c r="L17" s="173"/>
      <c r="M17" s="174"/>
      <c r="N17" s="174"/>
      <c r="O17" s="174"/>
      <c r="P17" s="174"/>
      <c r="Q17" s="174"/>
      <c r="R17" s="27"/>
      <c r="S17" s="27"/>
      <c r="T17" s="109"/>
      <c r="U17" s="173"/>
      <c r="V17" s="174"/>
      <c r="W17" s="174"/>
      <c r="X17" s="174"/>
      <c r="Y17" s="174"/>
      <c r="Z17" s="174"/>
      <c r="AA17" s="27"/>
      <c r="AB17" s="27"/>
      <c r="AC17" s="109"/>
      <c r="AD17" s="173">
        <v>11.766666666666666</v>
      </c>
      <c r="AE17" s="174">
        <v>1.1666666666666667</v>
      </c>
      <c r="AF17" s="174">
        <v>6.833333333333333</v>
      </c>
      <c r="AG17" s="174">
        <v>0.53333333333333333</v>
      </c>
      <c r="AH17" s="174">
        <v>11.700000000000001</v>
      </c>
      <c r="AI17" s="174">
        <v>4.8666666666666671</v>
      </c>
      <c r="AJ17" s="27">
        <v>10.166666666666666</v>
      </c>
      <c r="AK17" s="27">
        <v>5.0333333333333341</v>
      </c>
      <c r="AL17" s="109">
        <v>3</v>
      </c>
      <c r="AM17" s="173">
        <v>26.7</v>
      </c>
      <c r="AN17" s="174">
        <v>2.0333333333333332</v>
      </c>
      <c r="AO17" s="174">
        <v>9.7999999999999989</v>
      </c>
      <c r="AP17" s="174">
        <v>1</v>
      </c>
      <c r="AQ17" s="174">
        <v>19.866666666666664</v>
      </c>
      <c r="AR17" s="174">
        <v>10.766666666666666</v>
      </c>
      <c r="AS17" s="27">
        <v>13.233333333333334</v>
      </c>
      <c r="AT17" s="27">
        <v>6.0333333333333341</v>
      </c>
      <c r="AU17" s="79">
        <v>3</v>
      </c>
      <c r="AV17" s="173">
        <v>20.399999999999999</v>
      </c>
      <c r="AW17" s="174">
        <v>4.55</v>
      </c>
      <c r="AX17" s="174">
        <v>22.450000000000003</v>
      </c>
      <c r="AY17" s="174">
        <v>1.6</v>
      </c>
      <c r="AZ17" s="174">
        <v>18.799999999999997</v>
      </c>
      <c r="BA17" s="174">
        <v>9</v>
      </c>
      <c r="BB17" s="27">
        <v>16.149999999999999</v>
      </c>
      <c r="BC17" s="27">
        <v>8.25</v>
      </c>
      <c r="BD17" s="79">
        <v>2</v>
      </c>
      <c r="BE17" s="173">
        <v>15.75</v>
      </c>
      <c r="BF17" s="174">
        <v>1.2999999999999998</v>
      </c>
      <c r="BG17" s="174">
        <v>7.4</v>
      </c>
      <c r="BH17" s="174">
        <v>0.4</v>
      </c>
      <c r="BI17" s="174">
        <v>17.25</v>
      </c>
      <c r="BJ17" s="174">
        <v>7.9</v>
      </c>
      <c r="BK17" s="27">
        <v>11.95</v>
      </c>
      <c r="BL17" s="27">
        <v>6.2</v>
      </c>
      <c r="BM17" s="79">
        <v>2</v>
      </c>
      <c r="BN17" s="173"/>
      <c r="BO17" s="174"/>
      <c r="BP17" s="174"/>
      <c r="BQ17" s="174"/>
      <c r="BR17" s="174"/>
      <c r="BS17" s="174"/>
      <c r="BT17" s="27"/>
      <c r="BU17" s="27"/>
      <c r="BV17" s="79"/>
    </row>
    <row r="18" spans="2:74" x14ac:dyDescent="0.25">
      <c r="B18" s="109">
        <v>32</v>
      </c>
      <c r="C18" s="173">
        <v>11.233333333333334</v>
      </c>
      <c r="D18" s="174">
        <v>1.8666666666666665</v>
      </c>
      <c r="E18" s="174">
        <v>8.6666666666666661</v>
      </c>
      <c r="F18" s="174">
        <v>0.93333333333333324</v>
      </c>
      <c r="G18" s="174">
        <v>12.733333333333334</v>
      </c>
      <c r="H18" s="174">
        <v>7.3000000000000007</v>
      </c>
      <c r="I18" s="27">
        <v>13.366666666666667</v>
      </c>
      <c r="J18" s="27">
        <v>6.166666666666667</v>
      </c>
      <c r="K18" s="109">
        <v>3</v>
      </c>
      <c r="L18" s="173">
        <v>19.533333333333331</v>
      </c>
      <c r="M18" s="174">
        <v>1.7666666666666666</v>
      </c>
      <c r="N18" s="174">
        <v>8.2333333333333343</v>
      </c>
      <c r="O18" s="174">
        <v>0.83333333333333337</v>
      </c>
      <c r="P18" s="174">
        <v>11.166666666666666</v>
      </c>
      <c r="Q18" s="174">
        <v>6.7333333333333334</v>
      </c>
      <c r="R18" s="27">
        <v>13.033333333333333</v>
      </c>
      <c r="S18" s="27">
        <v>5.6000000000000005</v>
      </c>
      <c r="T18" s="109">
        <v>3</v>
      </c>
      <c r="U18" s="173">
        <v>16.099999999999998</v>
      </c>
      <c r="V18" s="174">
        <v>2.3333333333333335</v>
      </c>
      <c r="W18" s="174">
        <v>20.9</v>
      </c>
      <c r="X18" s="174">
        <v>1.4666666666666668</v>
      </c>
      <c r="Y18" s="174">
        <v>20.3</v>
      </c>
      <c r="Z18" s="174">
        <v>11.324999999999999</v>
      </c>
      <c r="AA18" s="27">
        <v>18.8</v>
      </c>
      <c r="AB18" s="27">
        <v>5.6</v>
      </c>
      <c r="AC18" s="109" t="s">
        <v>59</v>
      </c>
      <c r="AD18" s="173"/>
      <c r="AE18" s="174"/>
      <c r="AF18" s="174"/>
      <c r="AG18" s="174"/>
      <c r="AH18" s="174"/>
      <c r="AI18" s="174"/>
      <c r="AJ18" s="27"/>
      <c r="AK18" s="27"/>
      <c r="AL18" s="109"/>
      <c r="AM18" s="173"/>
      <c r="AN18" s="174"/>
      <c r="AO18" s="174"/>
      <c r="AP18" s="174"/>
      <c r="AQ18" s="174"/>
      <c r="AR18" s="174"/>
      <c r="AS18" s="27"/>
      <c r="AT18" s="27"/>
      <c r="AU18" s="79"/>
      <c r="AV18" s="173">
        <v>16.2</v>
      </c>
      <c r="AW18" s="174">
        <v>1.2</v>
      </c>
      <c r="AX18" s="174">
        <v>12.633333333333335</v>
      </c>
      <c r="AY18" s="174">
        <v>0.6333333333333333</v>
      </c>
      <c r="AZ18" s="174">
        <v>15.1</v>
      </c>
      <c r="BA18" s="174">
        <v>8.4333333333333318</v>
      </c>
      <c r="BB18" s="27">
        <v>10.933333333333332</v>
      </c>
      <c r="BC18" s="27">
        <v>3.2666666666666671</v>
      </c>
      <c r="BD18" s="79">
        <v>3</v>
      </c>
      <c r="BE18" s="173">
        <v>14.066666666666665</v>
      </c>
      <c r="BF18" s="174">
        <v>2.0333333333333332</v>
      </c>
      <c r="BG18" s="174">
        <v>15.166666666666666</v>
      </c>
      <c r="BH18" s="174">
        <v>2.6</v>
      </c>
      <c r="BI18" s="174">
        <v>11.866666666666667</v>
      </c>
      <c r="BJ18" s="174">
        <v>6.6333333333333329</v>
      </c>
      <c r="BK18" s="27">
        <v>14.133333333333333</v>
      </c>
      <c r="BL18" s="27">
        <v>4.9666666666666668</v>
      </c>
      <c r="BM18" s="79">
        <v>3</v>
      </c>
      <c r="BN18" s="173"/>
      <c r="BO18" s="174"/>
      <c r="BP18" s="174"/>
      <c r="BQ18" s="174"/>
      <c r="BR18" s="174"/>
      <c r="BS18" s="174"/>
      <c r="BT18" s="27"/>
      <c r="BU18" s="27"/>
      <c r="BV18" s="79"/>
    </row>
    <row r="19" spans="2:74" x14ac:dyDescent="0.25">
      <c r="B19" s="109">
        <v>33</v>
      </c>
      <c r="C19" s="173"/>
      <c r="D19" s="174"/>
      <c r="E19" s="174"/>
      <c r="F19" s="174"/>
      <c r="G19" s="174"/>
      <c r="H19" s="174"/>
      <c r="I19" s="27"/>
      <c r="J19" s="27"/>
      <c r="K19" s="109"/>
      <c r="L19" s="173">
        <v>16.599999999999998</v>
      </c>
      <c r="M19" s="174">
        <v>1.5249999999999999</v>
      </c>
      <c r="N19" s="174">
        <v>11.324999999999999</v>
      </c>
      <c r="O19" s="174">
        <v>0.82500000000000007</v>
      </c>
      <c r="P19" s="174">
        <v>9.6999999999999993</v>
      </c>
      <c r="Q19" s="174">
        <v>5.4</v>
      </c>
      <c r="R19" s="27">
        <v>14.225</v>
      </c>
      <c r="S19" s="27">
        <v>5.95</v>
      </c>
      <c r="T19" s="109">
        <v>4</v>
      </c>
      <c r="U19" s="173">
        <v>11.425000000000001</v>
      </c>
      <c r="V19" s="174">
        <v>3.0250000000000004</v>
      </c>
      <c r="W19" s="174">
        <v>8.1</v>
      </c>
      <c r="X19" s="174">
        <v>0.375</v>
      </c>
      <c r="Y19" s="174">
        <v>10.625</v>
      </c>
      <c r="Z19" s="174">
        <v>6.1999999999999993</v>
      </c>
      <c r="AA19" s="27">
        <v>8.0750000000000011</v>
      </c>
      <c r="AB19" s="27">
        <v>3.375</v>
      </c>
      <c r="AC19" s="109">
        <v>4</v>
      </c>
      <c r="AD19" s="173">
        <v>8.1</v>
      </c>
      <c r="AE19" s="174">
        <v>1.8333333333333333</v>
      </c>
      <c r="AF19" s="174">
        <v>9.2000000000000011</v>
      </c>
      <c r="AG19" s="174">
        <v>1.4333333333333333</v>
      </c>
      <c r="AH19" s="174">
        <v>7.2666666666666657</v>
      </c>
      <c r="AI19" s="174">
        <v>5.6333333333333329</v>
      </c>
      <c r="AJ19" s="27">
        <v>9.7666666666666657</v>
      </c>
      <c r="AK19" s="27">
        <v>2.1999999999999997</v>
      </c>
      <c r="AL19" s="109">
        <v>3</v>
      </c>
      <c r="AM19" s="173">
        <v>18.033333333333335</v>
      </c>
      <c r="AN19" s="174">
        <v>5.7666666666666666</v>
      </c>
      <c r="AO19" s="174">
        <v>17.399999999999999</v>
      </c>
      <c r="AP19" s="174">
        <v>1.6666666666666667</v>
      </c>
      <c r="AQ19" s="174">
        <v>22.900000000000002</v>
      </c>
      <c r="AR19" s="174">
        <v>12.833333333333334</v>
      </c>
      <c r="AS19" s="27">
        <v>19.266666666666666</v>
      </c>
      <c r="AT19" s="27">
        <v>5.8</v>
      </c>
      <c r="AU19" s="79">
        <v>3</v>
      </c>
      <c r="AV19" s="173">
        <v>19.3</v>
      </c>
      <c r="AW19" s="174">
        <v>3.75</v>
      </c>
      <c r="AX19" s="174">
        <v>10.75</v>
      </c>
      <c r="AY19" s="174">
        <v>2</v>
      </c>
      <c r="AZ19" s="174">
        <v>16.149999999999999</v>
      </c>
      <c r="BA19" s="174">
        <v>8.5</v>
      </c>
      <c r="BB19" s="27">
        <v>9.1</v>
      </c>
      <c r="BC19" s="27">
        <v>3.55</v>
      </c>
      <c r="BD19" s="79">
        <v>2</v>
      </c>
      <c r="BE19" s="173">
        <v>16.666666666666668</v>
      </c>
      <c r="BF19" s="174">
        <v>3.2666666666666662</v>
      </c>
      <c r="BG19" s="174">
        <v>7.7</v>
      </c>
      <c r="BH19" s="174">
        <v>1.2</v>
      </c>
      <c r="BI19" s="174">
        <v>16.649999999999999</v>
      </c>
      <c r="BJ19" s="174">
        <v>16.25</v>
      </c>
      <c r="BK19" s="27">
        <v>10.65</v>
      </c>
      <c r="BL19" s="27">
        <v>4.4000000000000004</v>
      </c>
      <c r="BM19" s="79" t="s">
        <v>60</v>
      </c>
      <c r="BN19" s="173"/>
      <c r="BO19" s="174"/>
      <c r="BP19" s="174"/>
      <c r="BQ19" s="174"/>
      <c r="BR19" s="174"/>
      <c r="BS19" s="174"/>
      <c r="BT19" s="27"/>
      <c r="BU19" s="27"/>
      <c r="BV19" s="79"/>
    </row>
    <row r="20" spans="2:74" x14ac:dyDescent="0.25">
      <c r="B20" s="109">
        <v>34</v>
      </c>
      <c r="C20" s="173"/>
      <c r="D20" s="174"/>
      <c r="E20" s="174"/>
      <c r="F20" s="174"/>
      <c r="G20" s="174"/>
      <c r="H20" s="174"/>
      <c r="I20" s="27"/>
      <c r="J20" s="27"/>
      <c r="K20" s="109"/>
      <c r="L20" s="173"/>
      <c r="M20" s="174"/>
      <c r="N20" s="174"/>
      <c r="O20" s="174"/>
      <c r="P20" s="174"/>
      <c r="Q20" s="174"/>
      <c r="R20" s="27"/>
      <c r="S20" s="27"/>
      <c r="T20" s="109"/>
      <c r="U20" s="173"/>
      <c r="V20" s="174"/>
      <c r="W20" s="174"/>
      <c r="X20" s="174"/>
      <c r="Y20" s="174"/>
      <c r="Z20" s="174"/>
      <c r="AA20" s="27"/>
      <c r="AB20" s="27"/>
      <c r="AC20" s="109"/>
      <c r="AD20" s="173"/>
      <c r="AE20" s="174"/>
      <c r="AF20" s="174"/>
      <c r="AG20" s="174"/>
      <c r="AH20" s="174"/>
      <c r="AI20" s="174"/>
      <c r="AJ20" s="27"/>
      <c r="AK20" s="27"/>
      <c r="AL20" s="109"/>
      <c r="AM20" s="173"/>
      <c r="AN20" s="174"/>
      <c r="AO20" s="174"/>
      <c r="AP20" s="174"/>
      <c r="AQ20" s="174"/>
      <c r="AR20" s="174"/>
      <c r="AS20" s="27"/>
      <c r="AT20" s="27"/>
      <c r="AU20" s="79"/>
      <c r="AV20" s="173">
        <v>25.65</v>
      </c>
      <c r="AW20" s="174">
        <v>0.8</v>
      </c>
      <c r="AX20" s="174">
        <v>15.35</v>
      </c>
      <c r="AY20" s="174">
        <v>0.7</v>
      </c>
      <c r="AZ20" s="174">
        <v>19.600000000000001</v>
      </c>
      <c r="BA20" s="174">
        <v>7.85</v>
      </c>
      <c r="BB20" s="27">
        <v>17.3</v>
      </c>
      <c r="BC20" s="27">
        <v>5.7</v>
      </c>
      <c r="BD20" s="79">
        <v>2</v>
      </c>
      <c r="BE20" s="173">
        <v>15.233333333333334</v>
      </c>
      <c r="BF20" s="174">
        <v>1.8333333333333333</v>
      </c>
      <c r="BG20" s="174">
        <v>19.566666666666666</v>
      </c>
      <c r="BH20" s="174">
        <v>1.3999999999999997</v>
      </c>
      <c r="BI20" s="174">
        <v>13.5</v>
      </c>
      <c r="BJ20" s="174">
        <v>6.166666666666667</v>
      </c>
      <c r="BK20" s="27">
        <v>15.700000000000001</v>
      </c>
      <c r="BL20" s="27">
        <v>6.9666666666666659</v>
      </c>
      <c r="BM20" s="79">
        <v>3</v>
      </c>
      <c r="BN20" s="173"/>
      <c r="BO20" s="174"/>
      <c r="BP20" s="174"/>
      <c r="BQ20" s="174"/>
      <c r="BR20" s="174"/>
      <c r="BS20" s="174"/>
      <c r="BT20" s="27"/>
      <c r="BU20" s="27"/>
      <c r="BV20" s="79"/>
    </row>
    <row r="21" spans="2:74" x14ac:dyDescent="0.25">
      <c r="B21" s="109">
        <v>35</v>
      </c>
      <c r="C21" s="173">
        <v>28.833333333333332</v>
      </c>
      <c r="D21" s="174">
        <v>3.5333333333333337</v>
      </c>
      <c r="E21" s="174">
        <v>18.566666666666666</v>
      </c>
      <c r="F21" s="174">
        <v>1.4000000000000001</v>
      </c>
      <c r="G21" s="174">
        <v>25.033333333333331</v>
      </c>
      <c r="H21" s="174">
        <v>12.633333333333333</v>
      </c>
      <c r="I21" s="27">
        <v>16.966666666666665</v>
      </c>
      <c r="J21" s="27">
        <v>6.4666666666666659</v>
      </c>
      <c r="K21" s="109">
        <v>3</v>
      </c>
      <c r="L21" s="173">
        <v>12.5</v>
      </c>
      <c r="M21" s="174">
        <v>1.7</v>
      </c>
      <c r="N21" s="174">
        <v>7.6000000000000005</v>
      </c>
      <c r="O21" s="174">
        <v>0.6333333333333333</v>
      </c>
      <c r="P21" s="174">
        <v>7.8666666666666663</v>
      </c>
      <c r="Q21" s="174">
        <v>4.9666666666666659</v>
      </c>
      <c r="R21" s="27">
        <v>9.1999999999999993</v>
      </c>
      <c r="S21" s="27">
        <v>3.9333333333333331</v>
      </c>
      <c r="T21" s="109">
        <v>3</v>
      </c>
      <c r="U21" s="173">
        <v>12</v>
      </c>
      <c r="V21" s="174">
        <v>1.4666666666666668</v>
      </c>
      <c r="W21" s="174">
        <v>8.0666666666666664</v>
      </c>
      <c r="X21" s="174">
        <v>1.0666666666666667</v>
      </c>
      <c r="Y21" s="174">
        <v>13.333333333333334</v>
      </c>
      <c r="Z21" s="174">
        <v>8.1</v>
      </c>
      <c r="AA21" s="27">
        <v>11.866666666666667</v>
      </c>
      <c r="AB21" s="27">
        <v>4.2333333333333334</v>
      </c>
      <c r="AC21" s="109">
        <v>3</v>
      </c>
      <c r="AD21" s="173">
        <v>21.05</v>
      </c>
      <c r="AE21" s="174">
        <v>0.9</v>
      </c>
      <c r="AF21" s="174">
        <v>5.9</v>
      </c>
      <c r="AG21" s="174">
        <v>0.2</v>
      </c>
      <c r="AH21" s="174">
        <v>19.033333333333335</v>
      </c>
      <c r="AI21" s="174">
        <v>5.7333333333333334</v>
      </c>
      <c r="AJ21" s="27">
        <v>9.3000000000000007</v>
      </c>
      <c r="AK21" s="27">
        <v>5.0333333333333332</v>
      </c>
      <c r="AL21" s="109" t="s">
        <v>60</v>
      </c>
      <c r="AM21" s="173">
        <v>22.9</v>
      </c>
      <c r="AN21" s="174">
        <v>1.6</v>
      </c>
      <c r="AO21" s="174">
        <v>8.4</v>
      </c>
      <c r="AP21" s="174">
        <v>1.7999999999999998</v>
      </c>
      <c r="AQ21" s="174">
        <v>19.233333333333334</v>
      </c>
      <c r="AR21" s="174">
        <v>7.5666666666666673</v>
      </c>
      <c r="AS21" s="27">
        <v>9.6999999999999993</v>
      </c>
      <c r="AT21" s="27">
        <v>6.666666666666667</v>
      </c>
      <c r="AU21" s="79" t="s">
        <v>60</v>
      </c>
      <c r="AV21" s="173">
        <v>19.725000000000001</v>
      </c>
      <c r="AW21" s="174">
        <v>4.6500000000000004</v>
      </c>
      <c r="AX21" s="174">
        <v>6.9749999999999996</v>
      </c>
      <c r="AY21" s="174">
        <v>0.75</v>
      </c>
      <c r="AZ21" s="174">
        <v>0.1</v>
      </c>
      <c r="BA21" s="174">
        <v>0.21249999999999999</v>
      </c>
      <c r="BB21" s="27">
        <v>1.35</v>
      </c>
      <c r="BC21" s="27">
        <v>0.19000000000000003</v>
      </c>
      <c r="BD21" s="79">
        <v>4</v>
      </c>
      <c r="BE21" s="173"/>
      <c r="BF21" s="174"/>
      <c r="BG21" s="174"/>
      <c r="BH21" s="174"/>
      <c r="BI21" s="174"/>
      <c r="BJ21" s="174"/>
      <c r="BK21" s="27"/>
      <c r="BL21" s="27"/>
      <c r="BM21" s="79"/>
      <c r="BN21" s="173"/>
      <c r="BO21" s="174"/>
      <c r="BP21" s="174"/>
      <c r="BQ21" s="174"/>
      <c r="BR21" s="174"/>
      <c r="BS21" s="174"/>
      <c r="BT21" s="27"/>
      <c r="BU21" s="27"/>
      <c r="BV21" s="79"/>
    </row>
    <row r="22" spans="2:74" x14ac:dyDescent="0.25">
      <c r="B22" s="109">
        <v>36</v>
      </c>
      <c r="C22" s="173"/>
      <c r="D22" s="174"/>
      <c r="E22" s="174"/>
      <c r="F22" s="174"/>
      <c r="G22" s="174"/>
      <c r="H22" s="174"/>
      <c r="I22" s="27"/>
      <c r="J22" s="27"/>
      <c r="K22" s="109"/>
      <c r="L22" s="173"/>
      <c r="M22" s="174"/>
      <c r="N22" s="174"/>
      <c r="O22" s="174"/>
      <c r="P22" s="174"/>
      <c r="Q22" s="174"/>
      <c r="R22" s="27"/>
      <c r="S22" s="27"/>
      <c r="T22" s="109"/>
      <c r="U22" s="173"/>
      <c r="V22" s="174"/>
      <c r="W22" s="174"/>
      <c r="X22" s="174"/>
      <c r="Y22" s="174"/>
      <c r="Z22" s="174"/>
      <c r="AA22" s="27"/>
      <c r="AB22" s="27"/>
      <c r="AC22" s="109"/>
      <c r="AD22" s="173"/>
      <c r="AE22" s="174"/>
      <c r="AF22" s="174"/>
      <c r="AG22" s="174"/>
      <c r="AH22" s="174"/>
      <c r="AI22" s="174"/>
      <c r="AJ22" s="27"/>
      <c r="AK22" s="27"/>
      <c r="AL22" s="109"/>
      <c r="AM22" s="173"/>
      <c r="AN22" s="174"/>
      <c r="AO22" s="174"/>
      <c r="AP22" s="174"/>
      <c r="AQ22" s="174"/>
      <c r="AR22" s="174"/>
      <c r="AS22" s="27"/>
      <c r="AT22" s="27"/>
      <c r="AU22" s="79"/>
      <c r="AV22" s="173">
        <v>12.35</v>
      </c>
      <c r="AW22" s="174">
        <v>1.35</v>
      </c>
      <c r="AX22" s="174">
        <v>9.75</v>
      </c>
      <c r="AY22" s="174">
        <v>0.55000000000000004</v>
      </c>
      <c r="AZ22" s="174">
        <v>16.649999999999999</v>
      </c>
      <c r="BA22" s="174">
        <v>7.65</v>
      </c>
      <c r="BB22" s="27">
        <v>10</v>
      </c>
      <c r="BC22" s="27">
        <v>4.3999999999999995</v>
      </c>
      <c r="BD22" s="79">
        <v>2</v>
      </c>
      <c r="BE22" s="173">
        <v>14</v>
      </c>
      <c r="BF22" s="174">
        <v>2.9</v>
      </c>
      <c r="BG22" s="174">
        <v>7.333333333333333</v>
      </c>
      <c r="BH22" s="174">
        <v>0.66666666666666663</v>
      </c>
      <c r="BI22" s="174">
        <v>12.966666666666667</v>
      </c>
      <c r="BJ22" s="174">
        <v>7.1333333333333329</v>
      </c>
      <c r="BK22" s="27">
        <v>9.5333333333333332</v>
      </c>
      <c r="BL22" s="27">
        <v>4.2</v>
      </c>
      <c r="BM22" s="79">
        <v>3</v>
      </c>
      <c r="BN22" s="173"/>
      <c r="BO22" s="174"/>
      <c r="BP22" s="174"/>
      <c r="BQ22" s="174"/>
      <c r="BR22" s="174"/>
      <c r="BS22" s="174"/>
      <c r="BT22" s="27"/>
      <c r="BU22" s="27"/>
      <c r="BV22" s="79"/>
    </row>
    <row r="23" spans="2:74" x14ac:dyDescent="0.25">
      <c r="B23" s="109">
        <v>37</v>
      </c>
      <c r="C23" s="173"/>
      <c r="D23" s="174"/>
      <c r="E23" s="174"/>
      <c r="F23" s="174"/>
      <c r="G23" s="174"/>
      <c r="H23" s="174"/>
      <c r="I23" s="27"/>
      <c r="J23" s="27"/>
      <c r="K23" s="109"/>
      <c r="L23" s="173"/>
      <c r="M23" s="174"/>
      <c r="N23" s="174"/>
      <c r="O23" s="174"/>
      <c r="P23" s="174"/>
      <c r="Q23" s="174"/>
      <c r="R23" s="27"/>
      <c r="S23" s="27"/>
      <c r="T23" s="109"/>
      <c r="U23" s="173"/>
      <c r="V23" s="174"/>
      <c r="W23" s="174"/>
      <c r="X23" s="174"/>
      <c r="Y23" s="174"/>
      <c r="Z23" s="174"/>
      <c r="AA23" s="27"/>
      <c r="AB23" s="27"/>
      <c r="AC23" s="109"/>
      <c r="AD23" s="173"/>
      <c r="AE23" s="174"/>
      <c r="AF23" s="174"/>
      <c r="AG23" s="174"/>
      <c r="AH23" s="174"/>
      <c r="AI23" s="174"/>
      <c r="AJ23" s="27"/>
      <c r="AK23" s="27"/>
      <c r="AL23" s="109"/>
      <c r="AM23" s="173">
        <v>20.066666666666666</v>
      </c>
      <c r="AN23" s="174">
        <v>2.0333333333333332</v>
      </c>
      <c r="AO23" s="174">
        <v>11.866666666666667</v>
      </c>
      <c r="AP23" s="174">
        <v>0.70000000000000007</v>
      </c>
      <c r="AQ23" s="174">
        <v>18.166666666666668</v>
      </c>
      <c r="AR23" s="174">
        <v>6.9333333333333327</v>
      </c>
      <c r="AS23" s="27">
        <v>16.033333333333335</v>
      </c>
      <c r="AT23" s="27">
        <v>4.9333333333333327</v>
      </c>
      <c r="AU23" s="79">
        <v>3</v>
      </c>
      <c r="AV23" s="173"/>
      <c r="AW23" s="174"/>
      <c r="AX23" s="174"/>
      <c r="AY23" s="174"/>
      <c r="AZ23" s="174"/>
      <c r="BA23" s="174"/>
      <c r="BB23" s="27"/>
      <c r="BC23" s="27"/>
      <c r="BD23" s="79"/>
      <c r="BE23" s="173"/>
      <c r="BF23" s="174"/>
      <c r="BG23" s="174"/>
      <c r="BH23" s="174"/>
      <c r="BI23" s="174"/>
      <c r="BJ23" s="174"/>
      <c r="BK23" s="27"/>
      <c r="BL23" s="27"/>
      <c r="BM23" s="79"/>
      <c r="BN23" s="173"/>
      <c r="BO23" s="174"/>
      <c r="BP23" s="174"/>
      <c r="BQ23" s="174"/>
      <c r="BR23" s="174"/>
      <c r="BS23" s="174"/>
      <c r="BT23" s="27"/>
      <c r="BU23" s="27"/>
      <c r="BV23" s="79"/>
    </row>
    <row r="24" spans="2:74" x14ac:dyDescent="0.25">
      <c r="B24" s="109">
        <v>38</v>
      </c>
      <c r="C24" s="173"/>
      <c r="D24" s="174"/>
      <c r="E24" s="174"/>
      <c r="F24" s="174"/>
      <c r="G24" s="174"/>
      <c r="H24" s="174"/>
      <c r="I24" s="27"/>
      <c r="J24" s="27"/>
      <c r="K24" s="109"/>
      <c r="L24" s="173"/>
      <c r="M24" s="174"/>
      <c r="N24" s="174"/>
      <c r="O24" s="174"/>
      <c r="P24" s="174"/>
      <c r="Q24" s="174"/>
      <c r="R24" s="27"/>
      <c r="S24" s="27"/>
      <c r="T24" s="109"/>
      <c r="U24" s="173"/>
      <c r="V24" s="174"/>
      <c r="W24" s="174"/>
      <c r="X24" s="174"/>
      <c r="Y24" s="174"/>
      <c r="Z24" s="174"/>
      <c r="AA24" s="27"/>
      <c r="AB24" s="27"/>
      <c r="AC24" s="109"/>
      <c r="AD24" s="173">
        <v>17</v>
      </c>
      <c r="AE24" s="174">
        <v>3.6</v>
      </c>
      <c r="AF24" s="174">
        <v>10.933333333333332</v>
      </c>
      <c r="AG24" s="174">
        <v>0.56666666666666665</v>
      </c>
      <c r="AH24" s="174">
        <v>11.65</v>
      </c>
      <c r="AI24" s="174">
        <v>6.5249999999999995</v>
      </c>
      <c r="AJ24" s="27">
        <v>11.450000000000001</v>
      </c>
      <c r="AK24" s="27">
        <v>5.1749999999999998</v>
      </c>
      <c r="AL24" s="109" t="s">
        <v>59</v>
      </c>
      <c r="AM24" s="173"/>
      <c r="AN24" s="174"/>
      <c r="AO24" s="174"/>
      <c r="AP24" s="174"/>
      <c r="AQ24" s="174"/>
      <c r="AR24" s="174"/>
      <c r="AS24" s="27"/>
      <c r="AT24" s="27"/>
      <c r="AU24" s="79"/>
      <c r="AV24" s="173"/>
      <c r="AW24" s="174"/>
      <c r="AX24" s="174"/>
      <c r="AY24" s="174"/>
      <c r="AZ24" s="174"/>
      <c r="BA24" s="174"/>
      <c r="BB24" s="27"/>
      <c r="BC24" s="27"/>
      <c r="BD24" s="79"/>
      <c r="BE24" s="173">
        <v>15.399999999999999</v>
      </c>
      <c r="BF24" s="174">
        <v>4.5</v>
      </c>
      <c r="BG24" s="174">
        <v>18.05</v>
      </c>
      <c r="BH24" s="174">
        <v>0.75</v>
      </c>
      <c r="BI24" s="174">
        <v>16.45</v>
      </c>
      <c r="BJ24" s="174">
        <v>12.399999999999999</v>
      </c>
      <c r="BK24" s="27">
        <v>14.15</v>
      </c>
      <c r="BL24" s="27">
        <v>4.0999999999999996</v>
      </c>
      <c r="BM24" s="79">
        <v>2</v>
      </c>
      <c r="BN24" s="173"/>
      <c r="BO24" s="174"/>
      <c r="BP24" s="174"/>
      <c r="BQ24" s="174"/>
      <c r="BR24" s="174"/>
      <c r="BS24" s="174"/>
      <c r="BT24" s="27"/>
      <c r="BU24" s="27"/>
      <c r="BV24" s="79"/>
    </row>
    <row r="25" spans="2:74" x14ac:dyDescent="0.25">
      <c r="B25" s="109">
        <v>39</v>
      </c>
      <c r="C25" s="173">
        <v>19.45</v>
      </c>
      <c r="D25" s="174">
        <v>1.25</v>
      </c>
      <c r="E25" s="174">
        <v>12.5</v>
      </c>
      <c r="F25" s="174">
        <v>0.55000000000000004</v>
      </c>
      <c r="G25" s="174">
        <v>17.799999999999997</v>
      </c>
      <c r="H25" s="174">
        <v>9.6999999999999993</v>
      </c>
      <c r="I25" s="27">
        <v>13.6</v>
      </c>
      <c r="J25" s="27">
        <v>4.9000000000000004</v>
      </c>
      <c r="K25" s="109">
        <v>2</v>
      </c>
      <c r="L25" s="173">
        <v>25.7</v>
      </c>
      <c r="M25" s="174">
        <v>3.25</v>
      </c>
      <c r="N25" s="174">
        <v>14.95</v>
      </c>
      <c r="O25" s="174">
        <v>1.3499999999999999</v>
      </c>
      <c r="P25" s="174">
        <v>21.05</v>
      </c>
      <c r="Q25" s="174">
        <v>14.424999999999997</v>
      </c>
      <c r="R25" s="27">
        <v>19.725000000000001</v>
      </c>
      <c r="S25" s="27">
        <v>9.2249999999999996</v>
      </c>
      <c r="T25" s="109">
        <v>4</v>
      </c>
      <c r="U25" s="173">
        <v>16.2</v>
      </c>
      <c r="V25" s="174">
        <v>3.375</v>
      </c>
      <c r="W25" s="174">
        <v>17.725000000000001</v>
      </c>
      <c r="X25" s="174">
        <v>1.375</v>
      </c>
      <c r="Y25" s="174">
        <v>17.5</v>
      </c>
      <c r="Z25" s="174">
        <v>15.324999999999999</v>
      </c>
      <c r="AA25" s="27">
        <v>20.274999999999999</v>
      </c>
      <c r="AB25" s="27">
        <v>8.3999999999999986</v>
      </c>
      <c r="AC25" s="109">
        <v>4</v>
      </c>
      <c r="AD25" s="173"/>
      <c r="AE25" s="174"/>
      <c r="AF25" s="174"/>
      <c r="AG25" s="174"/>
      <c r="AH25" s="174"/>
      <c r="AI25" s="174"/>
      <c r="AJ25" s="27"/>
      <c r="AK25" s="27"/>
      <c r="AL25" s="109"/>
      <c r="AM25" s="173"/>
      <c r="AN25" s="174"/>
      <c r="AO25" s="174"/>
      <c r="AP25" s="174"/>
      <c r="AQ25" s="174"/>
      <c r="AR25" s="174"/>
      <c r="AS25" s="27"/>
      <c r="AT25" s="27"/>
      <c r="AU25" s="79"/>
      <c r="AV25" s="173">
        <v>18.05</v>
      </c>
      <c r="AW25" s="174">
        <v>1.35</v>
      </c>
      <c r="AX25" s="174">
        <v>14.2</v>
      </c>
      <c r="AY25" s="174">
        <v>1.7</v>
      </c>
      <c r="AZ25" s="174">
        <v>18.950000000000003</v>
      </c>
      <c r="BA25" s="174">
        <v>10.25</v>
      </c>
      <c r="BB25" s="27">
        <v>13.25</v>
      </c>
      <c r="BC25" s="27">
        <v>4.4000000000000004</v>
      </c>
      <c r="BD25" s="79">
        <v>2</v>
      </c>
      <c r="BE25" s="173">
        <v>8.5</v>
      </c>
      <c r="BF25" s="174">
        <v>1.1000000000000001</v>
      </c>
      <c r="BG25" s="174">
        <v>9.6999999999999993</v>
      </c>
      <c r="BH25" s="174">
        <v>0.95</v>
      </c>
      <c r="BI25" s="174">
        <v>10.5</v>
      </c>
      <c r="BJ25" s="174">
        <v>6.8000000000000007</v>
      </c>
      <c r="BK25" s="27">
        <v>11.5</v>
      </c>
      <c r="BL25" s="27">
        <v>3.9000000000000004</v>
      </c>
      <c r="BM25" s="79">
        <v>2</v>
      </c>
      <c r="BN25" s="173"/>
      <c r="BO25" s="174"/>
      <c r="BP25" s="174"/>
      <c r="BQ25" s="174"/>
      <c r="BR25" s="174"/>
      <c r="BS25" s="174"/>
      <c r="BT25" s="27"/>
      <c r="BU25" s="27"/>
      <c r="BV25" s="79"/>
    </row>
    <row r="26" spans="2:74" x14ac:dyDescent="0.25">
      <c r="B26" s="109">
        <v>40</v>
      </c>
      <c r="C26" s="173"/>
      <c r="D26" s="174"/>
      <c r="E26" s="174"/>
      <c r="F26" s="174"/>
      <c r="G26" s="174"/>
      <c r="H26" s="174"/>
      <c r="I26" s="27"/>
      <c r="J26" s="27"/>
      <c r="K26" s="109"/>
      <c r="L26" s="173"/>
      <c r="M26" s="174"/>
      <c r="N26" s="174"/>
      <c r="O26" s="174"/>
      <c r="P26" s="174"/>
      <c r="Q26" s="174"/>
      <c r="R26" s="27"/>
      <c r="S26" s="27"/>
      <c r="T26" s="109"/>
      <c r="U26" s="173"/>
      <c r="V26" s="174"/>
      <c r="W26" s="174"/>
      <c r="X26" s="174"/>
      <c r="Y26" s="174"/>
      <c r="Z26" s="174"/>
      <c r="AA26" s="27"/>
      <c r="AB26" s="27"/>
      <c r="AC26" s="109"/>
      <c r="AD26" s="173"/>
      <c r="AE26" s="174"/>
      <c r="AF26" s="174"/>
      <c r="AG26" s="174"/>
      <c r="AH26" s="174"/>
      <c r="AI26" s="174"/>
      <c r="AJ26" s="27"/>
      <c r="AK26" s="27"/>
      <c r="AL26" s="109"/>
      <c r="AM26" s="173"/>
      <c r="AN26" s="174"/>
      <c r="AO26" s="174"/>
      <c r="AP26" s="174"/>
      <c r="AQ26" s="174"/>
      <c r="AR26" s="174"/>
      <c r="AS26" s="27"/>
      <c r="AT26" s="27"/>
      <c r="AU26" s="79"/>
      <c r="AV26" s="173">
        <v>8.5333333333333332</v>
      </c>
      <c r="AW26" s="174">
        <v>0.93333333333333346</v>
      </c>
      <c r="AX26" s="174">
        <v>6.2</v>
      </c>
      <c r="AY26" s="174">
        <v>0.13333333333333333</v>
      </c>
      <c r="AZ26" s="174">
        <v>9.4666666666666668</v>
      </c>
      <c r="BA26" s="174">
        <v>4.7333333333333334</v>
      </c>
      <c r="BB26" s="27">
        <v>8.1333333333333346</v>
      </c>
      <c r="BC26" s="27">
        <v>2.8333333333333335</v>
      </c>
      <c r="BD26" s="79">
        <v>3</v>
      </c>
      <c r="BE26" s="173"/>
      <c r="BF26" s="174"/>
      <c r="BG26" s="174"/>
      <c r="BH26" s="174"/>
      <c r="BI26" s="174"/>
      <c r="BJ26" s="174"/>
      <c r="BK26" s="27"/>
      <c r="BL26" s="27"/>
      <c r="BM26" s="79"/>
      <c r="BN26" s="173"/>
      <c r="BO26" s="174"/>
      <c r="BP26" s="174"/>
      <c r="BQ26" s="174"/>
      <c r="BR26" s="174"/>
      <c r="BS26" s="174"/>
      <c r="BT26" s="27"/>
      <c r="BU26" s="27"/>
      <c r="BV26" s="79"/>
    </row>
    <row r="27" spans="2:74" ht="15.75" thickBot="1" x14ac:dyDescent="0.3">
      <c r="B27" s="109">
        <v>41</v>
      </c>
      <c r="C27" s="175">
        <v>17.5</v>
      </c>
      <c r="D27" s="176">
        <v>2.9000000000000004</v>
      </c>
      <c r="E27" s="176">
        <v>10.433333333333334</v>
      </c>
      <c r="F27" s="176">
        <v>1.2</v>
      </c>
      <c r="G27" s="176">
        <v>19</v>
      </c>
      <c r="H27" s="176">
        <v>8.3333333333333339</v>
      </c>
      <c r="I27" s="84">
        <v>13.666666666666666</v>
      </c>
      <c r="J27" s="84">
        <v>4.4666666666666659</v>
      </c>
      <c r="K27" s="126">
        <v>3</v>
      </c>
      <c r="L27" s="175">
        <v>13.966666666666669</v>
      </c>
      <c r="M27" s="176">
        <v>3.0666666666666664</v>
      </c>
      <c r="N27" s="176">
        <v>14.299999999999999</v>
      </c>
      <c r="O27" s="176">
        <v>1.0999999999999999</v>
      </c>
      <c r="P27" s="176">
        <v>11.433333333333332</v>
      </c>
      <c r="Q27" s="176">
        <v>4.8666666666666671</v>
      </c>
      <c r="R27" s="84">
        <v>16.333333333333332</v>
      </c>
      <c r="S27" s="84">
        <v>7.8333333333333348</v>
      </c>
      <c r="T27" s="126">
        <v>3</v>
      </c>
      <c r="U27" s="175"/>
      <c r="V27" s="176"/>
      <c r="W27" s="176"/>
      <c r="X27" s="176"/>
      <c r="Y27" s="176"/>
      <c r="Z27" s="176"/>
      <c r="AA27" s="84"/>
      <c r="AB27" s="84"/>
      <c r="AC27" s="126"/>
      <c r="AD27" s="175"/>
      <c r="AE27" s="176"/>
      <c r="AF27" s="176"/>
      <c r="AG27" s="176"/>
      <c r="AH27" s="176"/>
      <c r="AI27" s="176"/>
      <c r="AJ27" s="84"/>
      <c r="AK27" s="84"/>
      <c r="AL27" s="126"/>
      <c r="AM27" s="175"/>
      <c r="AN27" s="176"/>
      <c r="AO27" s="176"/>
      <c r="AP27" s="176"/>
      <c r="AQ27" s="176"/>
      <c r="AR27" s="176"/>
      <c r="AS27" s="84"/>
      <c r="AT27" s="84"/>
      <c r="AU27" s="85"/>
      <c r="AV27" s="175"/>
      <c r="AW27" s="176"/>
      <c r="AX27" s="176"/>
      <c r="AY27" s="176"/>
      <c r="AZ27" s="176"/>
      <c r="BA27" s="176"/>
      <c r="BB27" s="84"/>
      <c r="BC27" s="84"/>
      <c r="BD27" s="85"/>
      <c r="BE27" s="175"/>
      <c r="BF27" s="176"/>
      <c r="BG27" s="176"/>
      <c r="BH27" s="176"/>
      <c r="BI27" s="176"/>
      <c r="BJ27" s="176"/>
      <c r="BK27" s="84"/>
      <c r="BL27" s="84"/>
      <c r="BM27" s="85"/>
      <c r="BN27" s="175"/>
      <c r="BO27" s="176"/>
      <c r="BP27" s="176"/>
      <c r="BQ27" s="176"/>
      <c r="BR27" s="176"/>
      <c r="BS27" s="176"/>
      <c r="BT27" s="84"/>
      <c r="BU27" s="84"/>
      <c r="BV27" s="85"/>
    </row>
    <row r="28" spans="2:74" x14ac:dyDescent="0.25">
      <c r="C28" s="177"/>
      <c r="D28" s="177"/>
      <c r="E28" s="177"/>
      <c r="F28" s="177"/>
      <c r="G28" s="177"/>
      <c r="H28" s="177"/>
      <c r="L28" s="177"/>
      <c r="M28" s="177"/>
      <c r="N28" s="177"/>
      <c r="O28" s="177"/>
      <c r="P28" s="177"/>
      <c r="Q28" s="177"/>
      <c r="U28" s="177"/>
      <c r="V28" s="177"/>
      <c r="W28" s="177"/>
      <c r="X28" s="177"/>
      <c r="Y28" s="177"/>
      <c r="Z28" s="177"/>
      <c r="AD28" s="177"/>
      <c r="AE28" s="177"/>
      <c r="AF28" s="177"/>
      <c r="AG28" s="177"/>
      <c r="AH28" s="177"/>
      <c r="AI28" s="177"/>
      <c r="AM28" s="177"/>
      <c r="AN28" s="177"/>
      <c r="AO28" s="177"/>
      <c r="AP28" s="177"/>
      <c r="AQ28" s="177"/>
      <c r="AR28" s="177"/>
      <c r="AV28" s="177"/>
      <c r="AW28" s="177"/>
      <c r="AX28" s="177"/>
      <c r="AY28" s="177"/>
      <c r="AZ28" s="177"/>
      <c r="BA28" s="177"/>
      <c r="BE28" s="177"/>
      <c r="BF28" s="177"/>
      <c r="BG28" s="177"/>
      <c r="BH28" s="177"/>
      <c r="BI28" s="177"/>
      <c r="BJ28" s="177"/>
      <c r="BN28" s="177"/>
      <c r="BO28" s="177"/>
      <c r="BP28" s="177"/>
      <c r="BQ28" s="177"/>
      <c r="BR28" s="177"/>
      <c r="BS28" s="177"/>
    </row>
    <row r="29" spans="2:74" s="36" customFormat="1" ht="15.75" x14ac:dyDescent="0.25">
      <c r="B29" s="36" t="s">
        <v>62</v>
      </c>
      <c r="C29" s="168">
        <f>AVERAGE(C3:C27)</f>
        <v>19.43690476190476</v>
      </c>
      <c r="D29" s="168">
        <f t="shared" ref="D29:AB29" si="0">AVERAGE(D3:D27)</f>
        <v>3.2284391534391537</v>
      </c>
      <c r="E29" s="168">
        <f t="shared" si="0"/>
        <v>10.40542328042328</v>
      </c>
      <c r="F29" s="168">
        <f t="shared" si="0"/>
        <v>0.92354497354497356</v>
      </c>
      <c r="G29" s="168">
        <f t="shared" si="0"/>
        <v>19.200264550264553</v>
      </c>
      <c r="H29" s="168">
        <f t="shared" si="0"/>
        <v>10.368518518518519</v>
      </c>
      <c r="I29" s="36">
        <f t="shared" si="0"/>
        <v>11.931084656084657</v>
      </c>
      <c r="J29" s="36">
        <f t="shared" si="0"/>
        <v>5.0142857142857151</v>
      </c>
      <c r="L29" s="168">
        <f t="shared" si="0"/>
        <v>18.172034632034631</v>
      </c>
      <c r="M29" s="168">
        <f t="shared" si="0"/>
        <v>2.637294372294372</v>
      </c>
      <c r="N29" s="168">
        <f t="shared" si="0"/>
        <v>11.344437229437229</v>
      </c>
      <c r="O29" s="168">
        <f t="shared" si="0"/>
        <v>1.1143722943722942</v>
      </c>
      <c r="P29" s="168">
        <f t="shared" si="0"/>
        <v>17.496341991341993</v>
      </c>
      <c r="Q29" s="168">
        <f t="shared" si="0"/>
        <v>9.9456277056277074</v>
      </c>
      <c r="R29" s="36">
        <f t="shared" si="0"/>
        <v>13.872662337662341</v>
      </c>
      <c r="S29" s="36">
        <f t="shared" si="0"/>
        <v>5.598896103896104</v>
      </c>
      <c r="U29" s="168">
        <f t="shared" si="0"/>
        <v>15.905555555555553</v>
      </c>
      <c r="V29" s="168">
        <f t="shared" si="0"/>
        <v>2.050925925925926</v>
      </c>
      <c r="W29" s="168">
        <f t="shared" si="0"/>
        <v>12.532407407407407</v>
      </c>
      <c r="X29" s="168">
        <f t="shared" si="0"/>
        <v>1.0574074074074076</v>
      </c>
      <c r="Y29" s="168">
        <f t="shared" si="0"/>
        <v>16.086111111111109</v>
      </c>
      <c r="Z29" s="168">
        <f t="shared" si="0"/>
        <v>8.5194444444444439</v>
      </c>
      <c r="AA29" s="36">
        <f t="shared" si="0"/>
        <v>13.786111111111113</v>
      </c>
      <c r="AB29" s="36">
        <f t="shared" si="0"/>
        <v>5.6953703703703704</v>
      </c>
      <c r="AD29" s="168">
        <f>AVERAGE(AD3:AD27)</f>
        <v>15.370370370370368</v>
      </c>
      <c r="AE29" s="168">
        <f t="shared" ref="AE29:BU29" si="1">AVERAGE(AE3:AE27)</f>
        <v>1.8194444444444444</v>
      </c>
      <c r="AF29" s="168">
        <f t="shared" si="1"/>
        <v>10.505555555555556</v>
      </c>
      <c r="AG29" s="168">
        <f t="shared" si="1"/>
        <v>0.86944444444444446</v>
      </c>
      <c r="AH29" s="168">
        <f t="shared" si="1"/>
        <v>13.349074074074075</v>
      </c>
      <c r="AI29" s="168">
        <f t="shared" si="1"/>
        <v>6.2296296296296294</v>
      </c>
      <c r="AJ29" s="36">
        <f t="shared" si="1"/>
        <v>11.810185185185185</v>
      </c>
      <c r="AK29" s="36">
        <f t="shared" si="1"/>
        <v>4.5675925925925931</v>
      </c>
      <c r="AM29" s="168">
        <f t="shared" si="1"/>
        <v>19.106481481481481</v>
      </c>
      <c r="AN29" s="168">
        <f t="shared" si="1"/>
        <v>2.2462962962962965</v>
      </c>
      <c r="AO29" s="168">
        <f t="shared" si="1"/>
        <v>11.109259259259261</v>
      </c>
      <c r="AP29" s="168">
        <f t="shared" si="1"/>
        <v>0.92685185185185182</v>
      </c>
      <c r="AQ29" s="168">
        <f t="shared" si="1"/>
        <v>18.661111111111108</v>
      </c>
      <c r="AR29" s="168">
        <f t="shared" si="1"/>
        <v>9.6953703703703695</v>
      </c>
      <c r="AS29" s="36">
        <f t="shared" si="1"/>
        <v>13.392592592592592</v>
      </c>
      <c r="AT29" s="36">
        <f t="shared" si="1"/>
        <v>4.9685185185185183</v>
      </c>
      <c r="AV29" s="168">
        <f t="shared" si="1"/>
        <v>17.917708333333337</v>
      </c>
      <c r="AW29" s="168">
        <f t="shared" si="1"/>
        <v>2.5223958333333334</v>
      </c>
      <c r="AX29" s="168">
        <f t="shared" si="1"/>
        <v>11.798958333333331</v>
      </c>
      <c r="AY29" s="168">
        <f t="shared" si="1"/>
        <v>1.1182291666666666</v>
      </c>
      <c r="AZ29" s="168">
        <f t="shared" si="1"/>
        <v>14.477604166666667</v>
      </c>
      <c r="BA29" s="168">
        <f t="shared" si="1"/>
        <v>6.772135416666667</v>
      </c>
      <c r="BB29" s="36">
        <f t="shared" si="1"/>
        <v>11.471354166666666</v>
      </c>
      <c r="BC29" s="36">
        <f t="shared" si="1"/>
        <v>4.2946874999999993</v>
      </c>
      <c r="BE29" s="168">
        <f t="shared" si="1"/>
        <v>16.082291666666663</v>
      </c>
      <c r="BF29" s="168">
        <f t="shared" si="1"/>
        <v>2.6520833333333331</v>
      </c>
      <c r="BG29" s="168">
        <f t="shared" si="1"/>
        <v>11.351041666666669</v>
      </c>
      <c r="BH29" s="168">
        <f t="shared" si="1"/>
        <v>1.2583333333333333</v>
      </c>
      <c r="BI29" s="168">
        <f t="shared" si="1"/>
        <v>13.579166666666667</v>
      </c>
      <c r="BJ29" s="168">
        <f t="shared" si="1"/>
        <v>7.3625000000000016</v>
      </c>
      <c r="BK29" s="36">
        <f t="shared" si="1"/>
        <v>12.646875</v>
      </c>
      <c r="BL29" s="36">
        <f t="shared" si="1"/>
        <v>5.4093750000000007</v>
      </c>
      <c r="BN29" s="168">
        <f t="shared" si="1"/>
        <v>18.29</v>
      </c>
      <c r="BO29" s="168">
        <f t="shared" si="1"/>
        <v>4.76</v>
      </c>
      <c r="BP29" s="168">
        <f t="shared" si="1"/>
        <v>10.5</v>
      </c>
      <c r="BQ29" s="168">
        <f t="shared" si="1"/>
        <v>1.1600000000000001</v>
      </c>
      <c r="BR29" s="168">
        <f t="shared" si="1"/>
        <v>12.419999999999998</v>
      </c>
      <c r="BS29" s="168">
        <f t="shared" si="1"/>
        <v>8.629999999999999</v>
      </c>
      <c r="BT29" s="36">
        <f t="shared" si="1"/>
        <v>12.8</v>
      </c>
      <c r="BU29" s="36">
        <f t="shared" si="1"/>
        <v>4.74</v>
      </c>
    </row>
    <row r="32" spans="2:74" ht="15.75" thickBot="1" x14ac:dyDescent="0.3"/>
    <row r="33" spans="1:18" ht="15.75" x14ac:dyDescent="0.2">
      <c r="B33" s="59"/>
      <c r="C33" s="167" t="s">
        <v>51</v>
      </c>
      <c r="D33" s="167" t="s">
        <v>52</v>
      </c>
      <c r="E33" s="167" t="s">
        <v>50</v>
      </c>
      <c r="F33" s="167" t="s">
        <v>53</v>
      </c>
      <c r="G33" s="167" t="s">
        <v>84</v>
      </c>
      <c r="H33" s="167" t="s">
        <v>85</v>
      </c>
      <c r="I33" s="182" t="s">
        <v>86</v>
      </c>
      <c r="J33" s="59" t="s">
        <v>57</v>
      </c>
      <c r="O33" s="186" t="s">
        <v>81</v>
      </c>
      <c r="P33" s="59" t="s">
        <v>40</v>
      </c>
      <c r="R33" s="148" t="s">
        <v>83</v>
      </c>
    </row>
    <row r="34" spans="1:18" x14ac:dyDescent="0.25">
      <c r="B34" s="59" t="s">
        <v>40</v>
      </c>
      <c r="C34" s="167">
        <f>AVERAGE(C3:C27)</f>
        <v>19.43690476190476</v>
      </c>
      <c r="D34" s="167">
        <f t="shared" ref="D34:J34" si="2">AVERAGE(D3:D27)</f>
        <v>3.2284391534391537</v>
      </c>
      <c r="E34" s="167">
        <f t="shared" si="2"/>
        <v>10.40542328042328</v>
      </c>
      <c r="F34" s="167">
        <f t="shared" si="2"/>
        <v>0.92354497354497356</v>
      </c>
      <c r="G34" s="167">
        <f t="shared" si="2"/>
        <v>19.200264550264553</v>
      </c>
      <c r="H34" s="167">
        <f t="shared" si="2"/>
        <v>10.368518518518519</v>
      </c>
      <c r="I34" s="59">
        <f t="shared" si="2"/>
        <v>11.931084656084657</v>
      </c>
      <c r="J34" s="59">
        <f t="shared" si="2"/>
        <v>5.0142857142857151</v>
      </c>
      <c r="O34" s="187"/>
      <c r="P34" s="59" t="s">
        <v>41</v>
      </c>
    </row>
    <row r="35" spans="1:18" x14ac:dyDescent="0.25">
      <c r="B35" s="59" t="s">
        <v>41</v>
      </c>
      <c r="C35" s="167">
        <f>AVERAGE(L3:L27)</f>
        <v>18.172034632034631</v>
      </c>
      <c r="D35" s="167">
        <f t="shared" ref="D35:J35" si="3">AVERAGE(M3:M27)</f>
        <v>2.637294372294372</v>
      </c>
      <c r="E35" s="167">
        <f t="shared" si="3"/>
        <v>11.344437229437229</v>
      </c>
      <c r="F35" s="167">
        <f t="shared" si="3"/>
        <v>1.1143722943722942</v>
      </c>
      <c r="G35" s="167">
        <f t="shared" si="3"/>
        <v>17.496341991341993</v>
      </c>
      <c r="H35" s="167">
        <f t="shared" si="3"/>
        <v>9.9456277056277074</v>
      </c>
      <c r="I35" s="59">
        <f t="shared" si="3"/>
        <v>13.872662337662341</v>
      </c>
      <c r="J35" s="59">
        <f t="shared" si="3"/>
        <v>5.598896103896104</v>
      </c>
      <c r="O35" s="187"/>
      <c r="P35" s="59" t="s">
        <v>42</v>
      </c>
    </row>
    <row r="36" spans="1:18" x14ac:dyDescent="0.25">
      <c r="B36" s="59" t="s">
        <v>42</v>
      </c>
      <c r="C36" s="167">
        <f>AVERAGE(U3:U27)</f>
        <v>15.905555555555553</v>
      </c>
      <c r="D36" s="167">
        <f t="shared" ref="D36:J36" si="4">AVERAGE(V3:V27)</f>
        <v>2.050925925925926</v>
      </c>
      <c r="E36" s="167">
        <f t="shared" si="4"/>
        <v>12.532407407407407</v>
      </c>
      <c r="F36" s="167">
        <f t="shared" si="4"/>
        <v>1.0574074074074076</v>
      </c>
      <c r="G36" s="167">
        <f t="shared" si="4"/>
        <v>16.086111111111109</v>
      </c>
      <c r="H36" s="167">
        <f t="shared" si="4"/>
        <v>8.5194444444444439</v>
      </c>
      <c r="I36" s="59">
        <f t="shared" si="4"/>
        <v>13.786111111111113</v>
      </c>
      <c r="J36" s="59">
        <f t="shared" si="4"/>
        <v>5.6953703703703704</v>
      </c>
      <c r="O36" s="187"/>
      <c r="P36" s="59" t="s">
        <v>43</v>
      </c>
    </row>
    <row r="37" spans="1:18" x14ac:dyDescent="0.25">
      <c r="B37" s="59" t="s">
        <v>43</v>
      </c>
      <c r="C37" s="167">
        <f>AVERAGE(AD3:AD27)</f>
        <v>15.370370370370368</v>
      </c>
      <c r="D37" s="167">
        <f t="shared" ref="D37:J37" si="5">AVERAGE(AE3:AE27)</f>
        <v>1.8194444444444444</v>
      </c>
      <c r="E37" s="167">
        <f t="shared" si="5"/>
        <v>10.505555555555556</v>
      </c>
      <c r="F37" s="167">
        <f t="shared" si="5"/>
        <v>0.86944444444444446</v>
      </c>
      <c r="G37" s="167">
        <f t="shared" si="5"/>
        <v>13.349074074074075</v>
      </c>
      <c r="H37" s="167">
        <f t="shared" si="5"/>
        <v>6.2296296296296294</v>
      </c>
      <c r="I37" s="59">
        <f t="shared" si="5"/>
        <v>11.810185185185185</v>
      </c>
      <c r="J37" s="59">
        <f t="shared" si="5"/>
        <v>4.5675925925925931</v>
      </c>
      <c r="O37" s="187"/>
      <c r="P37" s="59" t="s">
        <v>44</v>
      </c>
    </row>
    <row r="38" spans="1:18" x14ac:dyDescent="0.25">
      <c r="B38" s="59" t="s">
        <v>44</v>
      </c>
      <c r="C38" s="167">
        <f>AVERAGE(AM3:AM27)</f>
        <v>19.106481481481481</v>
      </c>
      <c r="D38" s="167">
        <f t="shared" ref="D38:J38" si="6">AVERAGE(AN3:AN27)</f>
        <v>2.2462962962962965</v>
      </c>
      <c r="E38" s="167">
        <f t="shared" si="6"/>
        <v>11.109259259259261</v>
      </c>
      <c r="F38" s="167">
        <f t="shared" si="6"/>
        <v>0.92685185185185182</v>
      </c>
      <c r="G38" s="167">
        <f t="shared" si="6"/>
        <v>18.661111111111108</v>
      </c>
      <c r="H38" s="167">
        <f t="shared" si="6"/>
        <v>9.6953703703703695</v>
      </c>
      <c r="I38" s="59">
        <f t="shared" si="6"/>
        <v>13.392592592592592</v>
      </c>
      <c r="J38" s="59">
        <f t="shared" si="6"/>
        <v>4.9685185185185183</v>
      </c>
      <c r="O38" s="187"/>
      <c r="P38" s="59" t="s">
        <v>45</v>
      </c>
    </row>
    <row r="39" spans="1:18" x14ac:dyDescent="0.25">
      <c r="B39" s="59" t="s">
        <v>45</v>
      </c>
      <c r="C39" s="167">
        <f>AVERAGE(AV3:AV27)</f>
        <v>17.917708333333337</v>
      </c>
      <c r="D39" s="167">
        <f t="shared" ref="D39:J39" si="7">AVERAGE(AW3:AW27)</f>
        <v>2.5223958333333334</v>
      </c>
      <c r="E39" s="167">
        <f t="shared" si="7"/>
        <v>11.798958333333331</v>
      </c>
      <c r="F39" s="167">
        <f t="shared" si="7"/>
        <v>1.1182291666666666</v>
      </c>
      <c r="G39" s="167">
        <f t="shared" si="7"/>
        <v>14.477604166666667</v>
      </c>
      <c r="H39" s="167">
        <f t="shared" si="7"/>
        <v>6.772135416666667</v>
      </c>
      <c r="I39" s="59">
        <f t="shared" si="7"/>
        <v>11.471354166666666</v>
      </c>
      <c r="J39" s="59">
        <f t="shared" si="7"/>
        <v>4.2946874999999993</v>
      </c>
      <c r="O39" s="187"/>
      <c r="P39" s="59" t="s">
        <v>46</v>
      </c>
    </row>
    <row r="40" spans="1:18" x14ac:dyDescent="0.25">
      <c r="B40" s="59" t="s">
        <v>46</v>
      </c>
      <c r="C40" s="167">
        <f>AVERAGE(BE3:BE27)</f>
        <v>16.082291666666663</v>
      </c>
      <c r="D40" s="167">
        <f t="shared" ref="D40:J40" si="8">AVERAGE(BF3:BF27)</f>
        <v>2.6520833333333331</v>
      </c>
      <c r="E40" s="167">
        <f t="shared" si="8"/>
        <v>11.351041666666669</v>
      </c>
      <c r="F40" s="167">
        <f t="shared" si="8"/>
        <v>1.2583333333333333</v>
      </c>
      <c r="G40" s="167">
        <f t="shared" si="8"/>
        <v>13.579166666666667</v>
      </c>
      <c r="H40" s="167">
        <f t="shared" si="8"/>
        <v>7.3625000000000016</v>
      </c>
      <c r="I40" s="59">
        <f t="shared" si="8"/>
        <v>12.646875</v>
      </c>
      <c r="J40" s="59">
        <f t="shared" si="8"/>
        <v>5.4093750000000007</v>
      </c>
      <c r="O40" s="187"/>
      <c r="P40" s="59" t="s">
        <v>47</v>
      </c>
    </row>
    <row r="41" spans="1:18" x14ac:dyDescent="0.25">
      <c r="B41" s="59" t="s">
        <v>47</v>
      </c>
      <c r="C41" s="167">
        <f>AVERAGE(BN3:BN27)</f>
        <v>18.29</v>
      </c>
      <c r="D41" s="167">
        <f t="shared" ref="D41:J41" si="9">AVERAGE(BO3:BO27)</f>
        <v>4.76</v>
      </c>
      <c r="E41" s="167">
        <f t="shared" si="9"/>
        <v>10.5</v>
      </c>
      <c r="F41" s="167">
        <f t="shared" si="9"/>
        <v>1.1600000000000001</v>
      </c>
      <c r="G41" s="167">
        <f t="shared" si="9"/>
        <v>12.419999999999998</v>
      </c>
      <c r="H41" s="167">
        <f t="shared" si="9"/>
        <v>8.629999999999999</v>
      </c>
      <c r="I41" s="59">
        <f t="shared" si="9"/>
        <v>12.8</v>
      </c>
      <c r="J41" s="59">
        <f t="shared" si="9"/>
        <v>4.74</v>
      </c>
      <c r="O41" s="187"/>
      <c r="P41" s="157"/>
    </row>
    <row r="42" spans="1:18" ht="16.5" thickBot="1" x14ac:dyDescent="0.3">
      <c r="A42" s="36"/>
      <c r="B42" s="36" t="s">
        <v>82</v>
      </c>
      <c r="C42" s="168">
        <f>AVERAGE(C34:C41)</f>
        <v>17.535168350168348</v>
      </c>
      <c r="D42" s="168">
        <f t="shared" ref="D42:J42" si="10">AVERAGE(D34:D41)</f>
        <v>2.7396099198833577</v>
      </c>
      <c r="E42" s="168">
        <f t="shared" si="10"/>
        <v>11.193385341510343</v>
      </c>
      <c r="F42" s="168">
        <f t="shared" si="10"/>
        <v>1.0535229339526215</v>
      </c>
      <c r="G42" s="168">
        <f t="shared" si="10"/>
        <v>15.658709208904522</v>
      </c>
      <c r="H42" s="168">
        <f t="shared" si="10"/>
        <v>8.4404032606571668</v>
      </c>
      <c r="I42" s="36">
        <f t="shared" si="10"/>
        <v>12.713858131162819</v>
      </c>
      <c r="J42" s="36">
        <f t="shared" si="10"/>
        <v>5.036090724957913</v>
      </c>
      <c r="O42" s="188"/>
      <c r="P42" s="158"/>
    </row>
    <row r="44" spans="1:18" ht="15.75" thickBot="1" x14ac:dyDescent="0.3">
      <c r="C44" s="90" t="s">
        <v>40</v>
      </c>
      <c r="D44" s="90" t="s">
        <v>41</v>
      </c>
      <c r="E44" s="90" t="s">
        <v>42</v>
      </c>
      <c r="F44" s="90" t="s">
        <v>43</v>
      </c>
      <c r="G44" s="90" t="s">
        <v>44</v>
      </c>
      <c r="H44" s="90" t="s">
        <v>45</v>
      </c>
      <c r="I44" s="90" t="s">
        <v>46</v>
      </c>
      <c r="J44" s="90" t="s">
        <v>47</v>
      </c>
      <c r="K44" s="90" t="s">
        <v>96</v>
      </c>
    </row>
    <row r="45" spans="1:18" x14ac:dyDescent="0.25">
      <c r="B45" s="27">
        <v>17</v>
      </c>
      <c r="C45" s="27"/>
      <c r="D45" s="27"/>
      <c r="E45" s="27"/>
      <c r="F45" s="100">
        <v>19.45</v>
      </c>
      <c r="G45" s="100">
        <v>10.9</v>
      </c>
      <c r="H45" s="100">
        <v>17.100000000000001</v>
      </c>
      <c r="I45" s="100">
        <v>19.75</v>
      </c>
      <c r="J45" s="100">
        <v>13.2</v>
      </c>
      <c r="K45" s="90">
        <f>AVERAGE(C45:J45)</f>
        <v>16.080000000000002</v>
      </c>
    </row>
    <row r="46" spans="1:18" x14ac:dyDescent="0.25">
      <c r="B46" s="27">
        <v>18</v>
      </c>
      <c r="C46" s="27">
        <v>10.375</v>
      </c>
      <c r="D46" s="27">
        <v>9.4142857142857146</v>
      </c>
      <c r="E46" s="27">
        <v>9.75</v>
      </c>
      <c r="F46" s="27"/>
      <c r="G46" s="27"/>
      <c r="H46" s="27">
        <v>20</v>
      </c>
      <c r="I46" s="27">
        <v>10.050000000000001</v>
      </c>
      <c r="J46" s="27">
        <v>12.25</v>
      </c>
      <c r="K46" s="90">
        <f t="shared" ref="K46:K69" si="11">AVERAGE(C46:J46)</f>
        <v>11.973214285714285</v>
      </c>
    </row>
    <row r="47" spans="1:18" x14ac:dyDescent="0.2">
      <c r="B47" s="27">
        <v>19</v>
      </c>
      <c r="C47" s="27"/>
      <c r="D47" s="27">
        <v>13.299999999999999</v>
      </c>
      <c r="E47" s="27">
        <v>7.9</v>
      </c>
      <c r="F47" s="27"/>
      <c r="G47" s="27"/>
      <c r="H47" s="27">
        <v>10.1</v>
      </c>
      <c r="I47" s="27"/>
      <c r="J47" s="27">
        <v>14.6</v>
      </c>
      <c r="K47" s="90">
        <f t="shared" si="11"/>
        <v>11.475</v>
      </c>
      <c r="L47" s="127">
        <v>-10</v>
      </c>
    </row>
    <row r="48" spans="1:18" x14ac:dyDescent="0.2">
      <c r="B48" s="27">
        <v>20</v>
      </c>
      <c r="C48" s="27">
        <v>9.4499999999999993</v>
      </c>
      <c r="D48" s="27"/>
      <c r="E48" s="27"/>
      <c r="F48" s="27">
        <v>8.2333333333333343</v>
      </c>
      <c r="G48" s="27">
        <v>14.866666666666665</v>
      </c>
      <c r="H48" s="27"/>
      <c r="I48" s="27"/>
      <c r="J48" s="27"/>
      <c r="K48" s="90">
        <f t="shared" si="11"/>
        <v>10.85</v>
      </c>
      <c r="L48" s="127">
        <v>-9</v>
      </c>
    </row>
    <row r="49" spans="2:12" x14ac:dyDescent="0.2">
      <c r="B49" s="27">
        <v>21</v>
      </c>
      <c r="C49" s="27"/>
      <c r="D49" s="27"/>
      <c r="E49" s="27"/>
      <c r="F49" s="27"/>
      <c r="G49" s="27"/>
      <c r="H49" s="27"/>
      <c r="I49" s="27">
        <v>11.600000000000001</v>
      </c>
      <c r="J49" s="27"/>
      <c r="K49" s="90">
        <f t="shared" si="11"/>
        <v>11.600000000000001</v>
      </c>
      <c r="L49" s="127">
        <v>-8</v>
      </c>
    </row>
    <row r="50" spans="2:12" x14ac:dyDescent="0.2">
      <c r="B50" s="27">
        <v>22</v>
      </c>
      <c r="C50" s="27">
        <v>13.516666666666667</v>
      </c>
      <c r="D50" s="27">
        <v>17.833333333333332</v>
      </c>
      <c r="E50" s="27">
        <v>12.125</v>
      </c>
      <c r="F50" s="27">
        <v>16.400000000000002</v>
      </c>
      <c r="G50" s="27">
        <v>10.733333333333333</v>
      </c>
      <c r="H50" s="27"/>
      <c r="I50" s="27">
        <v>13</v>
      </c>
      <c r="J50" s="27">
        <v>12.7</v>
      </c>
      <c r="K50" s="90">
        <f t="shared" si="11"/>
        <v>13.758333333333335</v>
      </c>
      <c r="L50" s="127">
        <v>-7</v>
      </c>
    </row>
    <row r="51" spans="2:12" x14ac:dyDescent="0.2">
      <c r="B51" s="27">
        <v>23</v>
      </c>
      <c r="C51" s="27"/>
      <c r="D51" s="27"/>
      <c r="E51" s="27"/>
      <c r="F51" s="27"/>
      <c r="G51" s="27"/>
      <c r="H51" s="27">
        <v>9.4499999999999993</v>
      </c>
      <c r="I51" s="27"/>
      <c r="J51" s="27">
        <v>11.25</v>
      </c>
      <c r="K51" s="90">
        <f t="shared" si="11"/>
        <v>10.35</v>
      </c>
      <c r="L51" s="127">
        <v>-6</v>
      </c>
    </row>
    <row r="52" spans="2:12" x14ac:dyDescent="0.2">
      <c r="B52" s="27">
        <v>24</v>
      </c>
      <c r="C52" s="27"/>
      <c r="D52" s="27"/>
      <c r="E52" s="27"/>
      <c r="F52" s="27"/>
      <c r="G52" s="27"/>
      <c r="H52" s="27"/>
      <c r="I52" s="27"/>
      <c r="J52" s="27"/>
      <c r="L52" s="127">
        <v>-5</v>
      </c>
    </row>
    <row r="53" spans="2:12" x14ac:dyDescent="0.2">
      <c r="B53" s="27">
        <v>25</v>
      </c>
      <c r="C53" s="27">
        <v>7.7714285714285714</v>
      </c>
      <c r="D53" s="27">
        <v>12.4</v>
      </c>
      <c r="E53" s="27">
        <v>15.049999999999999</v>
      </c>
      <c r="F53" s="27">
        <v>8.3249999999999993</v>
      </c>
      <c r="G53" s="27">
        <v>14.8</v>
      </c>
      <c r="H53" s="27"/>
      <c r="I53" s="27">
        <v>10.95</v>
      </c>
      <c r="J53" s="27"/>
      <c r="K53" s="90">
        <f t="shared" si="11"/>
        <v>11.549404761904761</v>
      </c>
      <c r="L53" s="127">
        <v>-4</v>
      </c>
    </row>
    <row r="54" spans="2:12" x14ac:dyDescent="0.2">
      <c r="B54" s="27">
        <v>26</v>
      </c>
      <c r="C54" s="27"/>
      <c r="D54" s="27"/>
      <c r="E54" s="27"/>
      <c r="F54" s="27"/>
      <c r="G54" s="27"/>
      <c r="H54" s="27">
        <v>10.45</v>
      </c>
      <c r="I54" s="27">
        <v>13.05</v>
      </c>
      <c r="J54" s="27"/>
      <c r="K54" s="90">
        <f t="shared" si="11"/>
        <v>11.75</v>
      </c>
      <c r="L54" s="127">
        <v>-3</v>
      </c>
    </row>
    <row r="55" spans="2:12" x14ac:dyDescent="0.2">
      <c r="B55" s="27">
        <v>27</v>
      </c>
      <c r="C55" s="27"/>
      <c r="D55" s="27"/>
      <c r="E55" s="27"/>
      <c r="F55" s="27"/>
      <c r="G55" s="27"/>
      <c r="H55" s="27">
        <v>9.3999999999999986</v>
      </c>
      <c r="I55" s="27"/>
      <c r="J55" s="27"/>
      <c r="K55" s="90">
        <f t="shared" si="11"/>
        <v>9.3999999999999986</v>
      </c>
      <c r="L55" s="127">
        <v>-2</v>
      </c>
    </row>
    <row r="56" spans="2:12" x14ac:dyDescent="0.2">
      <c r="B56" s="27">
        <v>28</v>
      </c>
      <c r="C56" s="27"/>
      <c r="D56" s="27">
        <v>11.875000000000002</v>
      </c>
      <c r="E56" s="27">
        <v>20.233333333333334</v>
      </c>
      <c r="F56" s="27"/>
      <c r="G56" s="27"/>
      <c r="H56" s="27"/>
      <c r="I56" s="27">
        <v>9.25</v>
      </c>
      <c r="J56" s="27"/>
      <c r="K56" s="90">
        <f t="shared" si="11"/>
        <v>13.786111111111111</v>
      </c>
      <c r="L56" s="127">
        <v>-1</v>
      </c>
    </row>
    <row r="57" spans="2:12" x14ac:dyDescent="0.2">
      <c r="B57" s="27">
        <v>29</v>
      </c>
      <c r="C57" s="27">
        <v>8.6666666666666661</v>
      </c>
      <c r="D57" s="27">
        <v>15.260000000000002</v>
      </c>
      <c r="E57" s="27"/>
      <c r="F57" s="27"/>
      <c r="G57" s="27"/>
      <c r="H57" s="27">
        <v>10.35</v>
      </c>
      <c r="I57" s="27">
        <v>11.350000000000001</v>
      </c>
      <c r="J57" s="27"/>
      <c r="K57" s="90">
        <f t="shared" si="11"/>
        <v>11.406666666666668</v>
      </c>
      <c r="L57" s="127">
        <v>0</v>
      </c>
    </row>
    <row r="58" spans="2:12" x14ac:dyDescent="0.2">
      <c r="B58" s="27">
        <v>30</v>
      </c>
      <c r="C58" s="27"/>
      <c r="D58" s="27"/>
      <c r="E58" s="27"/>
      <c r="F58" s="27">
        <v>13.199999999999998</v>
      </c>
      <c r="G58" s="27">
        <v>11</v>
      </c>
      <c r="H58" s="27">
        <v>10.475</v>
      </c>
      <c r="I58" s="27">
        <v>15.733333333333333</v>
      </c>
      <c r="J58" s="27"/>
      <c r="K58" s="90">
        <f t="shared" si="11"/>
        <v>12.602083333333333</v>
      </c>
      <c r="L58" s="127">
        <v>1</v>
      </c>
    </row>
    <row r="59" spans="2:12" x14ac:dyDescent="0.2">
      <c r="B59" s="27">
        <v>31</v>
      </c>
      <c r="C59" s="27"/>
      <c r="D59" s="27"/>
      <c r="E59" s="27"/>
      <c r="F59" s="27">
        <v>10.166666666666666</v>
      </c>
      <c r="G59" s="27">
        <v>13.233333333333334</v>
      </c>
      <c r="H59" s="27">
        <v>16.149999999999999</v>
      </c>
      <c r="I59" s="27">
        <v>11.95</v>
      </c>
      <c r="J59" s="27"/>
      <c r="K59" s="90">
        <f t="shared" si="11"/>
        <v>12.875</v>
      </c>
      <c r="L59" s="127">
        <v>2</v>
      </c>
    </row>
    <row r="60" spans="2:12" x14ac:dyDescent="0.25">
      <c r="B60" s="27">
        <v>32</v>
      </c>
      <c r="C60" s="27">
        <v>13.366666666666667</v>
      </c>
      <c r="D60" s="27">
        <v>13.033333333333333</v>
      </c>
      <c r="E60" s="27">
        <v>18.8</v>
      </c>
      <c r="F60" s="27"/>
      <c r="G60" s="27"/>
      <c r="H60" s="27">
        <v>10.933333333333332</v>
      </c>
      <c r="I60" s="27">
        <v>14.133333333333333</v>
      </c>
      <c r="J60" s="27"/>
      <c r="K60" s="90">
        <f t="shared" si="11"/>
        <v>14.053333333333333</v>
      </c>
    </row>
    <row r="61" spans="2:12" x14ac:dyDescent="0.25">
      <c r="B61" s="27">
        <v>33</v>
      </c>
      <c r="C61" s="27"/>
      <c r="D61" s="27">
        <v>14.225</v>
      </c>
      <c r="E61" s="27">
        <v>8.0750000000000011</v>
      </c>
      <c r="F61" s="27">
        <v>9.7666666666666657</v>
      </c>
      <c r="G61" s="27">
        <v>19.266666666666666</v>
      </c>
      <c r="H61" s="27">
        <v>9.1</v>
      </c>
      <c r="I61" s="27">
        <v>10.65</v>
      </c>
      <c r="J61" s="27"/>
      <c r="K61" s="90">
        <f t="shared" si="11"/>
        <v>11.847222222222221</v>
      </c>
    </row>
    <row r="62" spans="2:12" x14ac:dyDescent="0.25">
      <c r="B62" s="27">
        <v>34</v>
      </c>
      <c r="C62" s="27"/>
      <c r="D62" s="27"/>
      <c r="E62" s="27"/>
      <c r="F62" s="27"/>
      <c r="G62" s="27"/>
      <c r="H62" s="27">
        <v>17.3</v>
      </c>
      <c r="I62" s="27">
        <v>15.700000000000001</v>
      </c>
      <c r="J62" s="27"/>
      <c r="K62" s="90">
        <f t="shared" si="11"/>
        <v>16.5</v>
      </c>
    </row>
    <row r="63" spans="2:12" x14ac:dyDescent="0.25">
      <c r="B63" s="27">
        <v>35</v>
      </c>
      <c r="C63" s="27">
        <v>16.966666666666665</v>
      </c>
      <c r="D63" s="27">
        <v>9.1999999999999993</v>
      </c>
      <c r="E63" s="27">
        <v>11.866666666666667</v>
      </c>
      <c r="F63" s="27">
        <v>9.3000000000000007</v>
      </c>
      <c r="G63" s="27">
        <v>9.6999999999999993</v>
      </c>
      <c r="H63" s="27">
        <v>1.35</v>
      </c>
      <c r="I63" s="27"/>
      <c r="J63" s="27"/>
      <c r="K63" s="90">
        <f t="shared" si="11"/>
        <v>9.7305555555555561</v>
      </c>
    </row>
    <row r="64" spans="2:12" x14ac:dyDescent="0.25">
      <c r="B64" s="27">
        <v>36</v>
      </c>
      <c r="C64" s="27"/>
      <c r="D64" s="27"/>
      <c r="E64" s="27"/>
      <c r="F64" s="27"/>
      <c r="G64" s="27"/>
      <c r="H64" s="27">
        <v>10</v>
      </c>
      <c r="I64" s="27">
        <v>9.5333333333333332</v>
      </c>
      <c r="J64" s="27"/>
      <c r="K64" s="90">
        <f t="shared" si="11"/>
        <v>9.7666666666666657</v>
      </c>
    </row>
    <row r="65" spans="2:11" x14ac:dyDescent="0.25">
      <c r="B65" s="27">
        <v>37</v>
      </c>
      <c r="C65" s="27"/>
      <c r="D65" s="27"/>
      <c r="E65" s="27"/>
      <c r="F65" s="27"/>
      <c r="G65" s="27">
        <v>16.033333333333335</v>
      </c>
      <c r="H65" s="27"/>
      <c r="I65" s="27"/>
      <c r="J65" s="27"/>
      <c r="K65" s="90">
        <f t="shared" si="11"/>
        <v>16.033333333333335</v>
      </c>
    </row>
    <row r="66" spans="2:11" x14ac:dyDescent="0.25">
      <c r="B66" s="27">
        <v>38</v>
      </c>
      <c r="C66" s="27"/>
      <c r="D66" s="27"/>
      <c r="E66" s="27"/>
      <c r="F66" s="27">
        <v>11.450000000000001</v>
      </c>
      <c r="G66" s="27"/>
      <c r="H66" s="27"/>
      <c r="I66" s="27">
        <v>14.15</v>
      </c>
      <c r="J66" s="27"/>
      <c r="K66" s="90">
        <f t="shared" si="11"/>
        <v>12.8</v>
      </c>
    </row>
    <row r="67" spans="2:11" x14ac:dyDescent="0.25">
      <c r="B67" s="27">
        <v>39</v>
      </c>
      <c r="C67" s="27">
        <v>13.6</v>
      </c>
      <c r="D67" s="27">
        <v>19.725000000000001</v>
      </c>
      <c r="E67" s="27">
        <v>20.274999999999999</v>
      </c>
      <c r="F67" s="27"/>
      <c r="G67" s="27"/>
      <c r="H67" s="27">
        <v>13.25</v>
      </c>
      <c r="I67" s="27">
        <v>11.5</v>
      </c>
      <c r="J67" s="27"/>
      <c r="K67" s="90">
        <f t="shared" si="11"/>
        <v>15.669999999999998</v>
      </c>
    </row>
    <row r="68" spans="2:11" x14ac:dyDescent="0.25">
      <c r="B68" s="27">
        <v>40</v>
      </c>
      <c r="C68" s="27"/>
      <c r="D68" s="27"/>
      <c r="E68" s="27"/>
      <c r="F68" s="27"/>
      <c r="G68" s="27"/>
      <c r="H68" s="27">
        <v>8.1333333333333346</v>
      </c>
      <c r="I68" s="27"/>
      <c r="J68" s="27"/>
      <c r="K68" s="90">
        <f t="shared" si="11"/>
        <v>8.1333333333333346</v>
      </c>
    </row>
    <row r="69" spans="2:11" ht="15.75" thickBot="1" x14ac:dyDescent="0.3">
      <c r="B69" s="27">
        <v>41</v>
      </c>
      <c r="C69" s="27">
        <v>13.666666666666666</v>
      </c>
      <c r="D69" s="27">
        <v>16.333333333333332</v>
      </c>
      <c r="E69" s="84"/>
      <c r="F69" s="84"/>
      <c r="G69" s="84"/>
      <c r="H69" s="84"/>
      <c r="I69" s="84"/>
      <c r="J69" s="84"/>
      <c r="K69" s="90">
        <f t="shared" si="11"/>
        <v>15</v>
      </c>
    </row>
  </sheetData>
  <mergeCells count="9">
    <mergeCell ref="O33:O42"/>
    <mergeCell ref="AV1:BD1"/>
    <mergeCell ref="BE1:BM1"/>
    <mergeCell ref="BN1:BV1"/>
    <mergeCell ref="C1:K1"/>
    <mergeCell ref="L1:T1"/>
    <mergeCell ref="U1:AC1"/>
    <mergeCell ref="AD1:AL1"/>
    <mergeCell ref="AM1:AU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KPC n=10 all data </vt:lpstr>
      <vt:lpstr>Summary KPC</vt:lpstr>
      <vt:lpstr>summary KPC tumoral</vt:lpstr>
      <vt:lpstr>evolution % </vt:lpstr>
      <vt:lpstr>Ctrl n=8 all data</vt:lpstr>
      <vt:lpstr>Summary Ctrl</vt:lpstr>
    </vt:vector>
  </TitlesOfParts>
  <Company>Inserm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Therville</dc:creator>
  <cp:lastModifiedBy>Nicole Therville</cp:lastModifiedBy>
  <dcterms:created xsi:type="dcterms:W3CDTF">2019-05-07T13:15:44Z</dcterms:created>
  <dcterms:modified xsi:type="dcterms:W3CDTF">2019-06-20T15:28:25Z</dcterms:modified>
</cp:coreProperties>
</file>